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91" windowWidth="12120" windowHeight="9090" activeTab="0"/>
  </bookViews>
  <sheets>
    <sheet name="dochody i pólrocze 2004" sheetId="1" r:id="rId1"/>
  </sheets>
  <definedNames>
    <definedName name="_xlnm.Print_Area" localSheetId="0">'dochody i pólrocze 2004'!$A$1:$J$115</definedName>
    <definedName name="_xlnm.Print_Titles" localSheetId="0">'dochody i pólrocze 2004'!$10:$10</definedName>
  </definedNames>
  <calcPr fullCalcOnLoad="1"/>
</workbook>
</file>

<file path=xl/sharedStrings.xml><?xml version="1.0" encoding="utf-8"?>
<sst xmlns="http://schemas.openxmlformats.org/spreadsheetml/2006/main" count="138" uniqueCount="103">
  <si>
    <t>z wykonania budżetu powiatu</t>
  </si>
  <si>
    <t>W Y K O N A N I E</t>
  </si>
  <si>
    <t>Dział</t>
  </si>
  <si>
    <t>Rozdział</t>
  </si>
  <si>
    <t>Nazwa</t>
  </si>
  <si>
    <t>Plan</t>
  </si>
  <si>
    <t>Wykonanie</t>
  </si>
  <si>
    <t>010</t>
  </si>
  <si>
    <t>Rolnictwo i łowiectwo</t>
  </si>
  <si>
    <t>01005</t>
  </si>
  <si>
    <t>Prace geodezyjne - urządzenia na potrzeby rolnictwa</t>
  </si>
  <si>
    <t>w tym:</t>
  </si>
  <si>
    <t>020</t>
  </si>
  <si>
    <t>Leśnictwo</t>
  </si>
  <si>
    <t>02001</t>
  </si>
  <si>
    <t>Gospodarka leśna</t>
  </si>
  <si>
    <t>Transport i łączność</t>
  </si>
  <si>
    <t>Drogi publiczne powiatowe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</si>
  <si>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</si>
  <si>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</si>
  <si>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</si>
  <si>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</si>
  <si>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</si>
  <si>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</si>
  <si>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</si>
  <si>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</si>
  <si>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Komendy powiatowe Policji</t>
  </si>
  <si>
    <t>Komendy powiatowe Państwowej Straży Pożarnej</t>
  </si>
  <si>
    <t>Różne rozliczenia</t>
  </si>
  <si>
    <t>Oświata i wychowanie</t>
  </si>
  <si>
    <t>Licea ogólnokształcące</t>
  </si>
  <si>
    <t>Ochrona zdrowia</t>
  </si>
  <si>
    <t>Opieka społeczna</t>
  </si>
  <si>
    <t>Placówki opiekuńczo-wychowawcze</t>
  </si>
  <si>
    <t>Rodziny zastępcze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</si>
  <si>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</si>
  <si>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</si>
  <si>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</si>
  <si>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</si>
  <si>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</si>
  <si>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</si>
  <si>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Pomoc materialna dla uczniów</t>
  </si>
  <si>
    <t>dochodów według źródeł i działów klasyfikacji</t>
  </si>
  <si>
    <t>udział w planie dochodów w %</t>
  </si>
  <si>
    <t>wykonanie planu w %</t>
  </si>
  <si>
    <t>udział w dochodach w %</t>
  </si>
  <si>
    <t>Dotacje celowe przekazane z budżetu państwa na zadania bieżące z zakresu administracji rządowej oraz inne zadania zlecone ustawami realizowane przez powiat</t>
  </si>
  <si>
    <t xml:space="preserve">Gospodarka mieszkaniowa </t>
  </si>
  <si>
    <t>Prace geodezyjne i kartograficzne (nieiwestycyjne)</t>
  </si>
  <si>
    <t>Bezpieczeństwo publiczne i ochrona przeciwpożarowa</t>
  </si>
  <si>
    <t>Składki na ubezpieczenia zdrowotne oraz świadczenia dla osób nie objętych obowiązkiem ubezpieczenia zdrowotnego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</si>
  <si>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</si>
  <si>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</si>
  <si>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Placówki opiekunczo-wychowawcze</t>
  </si>
  <si>
    <t>Szkoły zawodowe</t>
  </si>
  <si>
    <t>Subwencje ogólne z budżetu państwa</t>
  </si>
  <si>
    <t>Część oświatowa subwencji ogólnej dla jednostek samorządu terytorialnego</t>
  </si>
  <si>
    <t>Dochody własne</t>
  </si>
  <si>
    <t>Dochody od osób prawnych, od osób fizycznych i od innych jednostek nie posiadających osobowości prawnej</t>
  </si>
  <si>
    <t>Udziały powiatów w podatkach stanowiacych dochód budżetu państwa</t>
  </si>
  <si>
    <t>Gospodarstwa pomocnicze</t>
  </si>
  <si>
    <t xml:space="preserve">Ogółem </t>
  </si>
  <si>
    <t>x</t>
  </si>
  <si>
    <t>Środki otrzymane od pozostałych jednostek zaliczanych do sektora finansów publicznych na realizację zadań bieżących jednostek zaliczanych do sektora finansów publicznych</t>
  </si>
  <si>
    <t>Bezpieczeństwo publiczne i ochrona przeciwpozarowa</t>
  </si>
  <si>
    <t>Komendy powiatowe Państwowej strazy Pozarnej</t>
  </si>
  <si>
    <t>Wpływy z innych opłat stanowiacych dochody jednostek samorządu terytorialnego</t>
  </si>
  <si>
    <t>Rózne rozliczenia</t>
  </si>
  <si>
    <t>Rózne rozliczenia finansowe</t>
  </si>
  <si>
    <t>Poradnie psychologiczno - pedagogiczne oraz inne poradnie specjalistyczne</t>
  </si>
  <si>
    <t>85324</t>
  </si>
  <si>
    <t>Państwowy Fundusz Rehabilitacji</t>
  </si>
  <si>
    <t>71014</t>
  </si>
  <si>
    <t>Pomoc społeczna</t>
  </si>
  <si>
    <t>85212</t>
  </si>
  <si>
    <t>Świadczenia rodzinne oraz składki na ubezpieczenia emerytalne i rentowe z ubezpieczenia społecznego</t>
  </si>
  <si>
    <t>01017</t>
  </si>
  <si>
    <t>Ochrona roślin</t>
  </si>
  <si>
    <t>85201</t>
  </si>
  <si>
    <t>75803</t>
  </si>
  <si>
    <t>Część wyrównanwcza subwencji ogólnej dla powiatów</t>
  </si>
  <si>
    <t>75832</t>
  </si>
  <si>
    <t>Część równoważąca subwencji ogólnej dla powiatów</t>
  </si>
  <si>
    <t>Załącznik Nr 1 do informacji</t>
  </si>
  <si>
    <t>za I półrocze 2005 rok</t>
  </si>
  <si>
    <t>za 2005 rok</t>
  </si>
  <si>
    <t>Wpływy z tytułu pomocy finansowj udzielanej między jednostkami samorządu terytorialnego na dofinansowanie własnyh zadań bieżących</t>
  </si>
  <si>
    <t>75405</t>
  </si>
  <si>
    <t>Wpływy z tytułu pomocy finansowj udzielanej między jednostkami samorządu terytorialnego na dofinansowanie własnyh zadań inwestycyjnych i zakupów inwestycyjnych</t>
  </si>
  <si>
    <t>75411</t>
  </si>
  <si>
    <t>Dotacje celowe otrzymane z budżetu państwa na inwestycje i zakupy inwestycyjne z zakresu administracji rządowej oraz inne zadania zlecone ustawami realizowane przez powiat</t>
  </si>
  <si>
    <t>75414</t>
  </si>
  <si>
    <t>Obrona cywilna</t>
  </si>
  <si>
    <t>Szkolnictwo wyższe</t>
  </si>
  <si>
    <t>80309</t>
  </si>
  <si>
    <t>Pomoc materialna dla studentów</t>
  </si>
  <si>
    <t>Dotacje celowe otrzymane od samorządu województwa na zadania bieżące realizowane na podstawie porozumień (umów) między jednostkami samorzadu terytorialnego</t>
  </si>
  <si>
    <t>Dotacje celowe otrzymane z gminy na inwestycje i zakupy inwestycyjne realizowane na podstawie porozumień (umów) między jednostkami samorzadu terytorialnego</t>
  </si>
  <si>
    <t>85111</t>
  </si>
  <si>
    <t>Szpitale ogólne</t>
  </si>
  <si>
    <t>Dotacje celowe otrzymane z powiatu na zadania bieżące realizowane na podstawie porozumień (umów) między jednostkami samorzadu terytorialnego</t>
  </si>
  <si>
    <t>85204</t>
  </si>
  <si>
    <t>75011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</si>
</sst>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>
      <alignment wrapText="1"/>
    </xf>
    <xf numFmtId="3" fontId="3" fillId="3" borderId="4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9" fontId="3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wrapText="1"/>
    </xf>
    <xf numFmtId="4" fontId="1" fillId="3" borderId="5" xfId="0" applyNumberFormat="1" applyFont="1" applyFill="1" applyBorder="1" applyAlignment="1">
      <alignment wrapText="1"/>
    </xf>
    <xf numFmtId="0" fontId="0" fillId="3" borderId="6" xfId="0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4" fontId="0" fillId="3" borderId="5" xfId="0" applyNumberFormat="1" applyFont="1" applyFill="1" applyBorder="1" applyAlignment="1">
      <alignment/>
    </xf>
    <xf numFmtId="49" fontId="0" fillId="3" borderId="4" xfId="0" applyNumberFormat="1" applyFont="1" applyFill="1" applyBorder="1" applyAlignment="1" quotePrefix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3" borderId="7" xfId="0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wrapText="1"/>
    </xf>
    <xf numFmtId="0" fontId="0" fillId="3" borderId="8" xfId="0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4" fontId="0" fillId="3" borderId="7" xfId="0" applyNumberFormat="1" applyFont="1" applyFill="1" applyBorder="1" applyAlignment="1">
      <alignment/>
    </xf>
    <xf numFmtId="0" fontId="3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wrapText="1"/>
    </xf>
    <xf numFmtId="4" fontId="1" fillId="3" borderId="4" xfId="0" applyNumberFormat="1" applyFont="1" applyFill="1" applyBorder="1" applyAlignment="1">
      <alignment wrapText="1"/>
    </xf>
    <xf numFmtId="4" fontId="0" fillId="3" borderId="4" xfId="0" applyNumberFormat="1" applyFont="1" applyFill="1" applyBorder="1" applyAlignment="1">
      <alignment wrapText="1"/>
    </xf>
    <xf numFmtId="3" fontId="0" fillId="3" borderId="4" xfId="0" applyNumberFormat="1" applyFont="1" applyFill="1" applyBorder="1" applyAlignment="1">
      <alignment/>
    </xf>
    <xf numFmtId="4" fontId="0" fillId="3" borderId="4" xfId="0" applyNumberFormat="1" applyFont="1" applyFill="1" applyBorder="1" applyAlignment="1">
      <alignment/>
    </xf>
    <xf numFmtId="4" fontId="1" fillId="3" borderId="9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wrapText="1"/>
    </xf>
    <xf numFmtId="0" fontId="0" fillId="3" borderId="10" xfId="0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4" fontId="0" fillId="3" borderId="9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4" fontId="3" fillId="3" borderId="12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" fontId="0" fillId="3" borderId="5" xfId="0" applyNumberFormat="1" applyFont="1" applyFill="1" applyBorder="1" applyAlignment="1">
      <alignment/>
    </xf>
    <xf numFmtId="0" fontId="0" fillId="3" borderId="12" xfId="0" applyFont="1" applyFill="1" applyBorder="1" applyAlignment="1">
      <alignment wrapText="1"/>
    </xf>
    <xf numFmtId="4" fontId="1" fillId="3" borderId="12" xfId="0" applyNumberFormat="1" applyFont="1" applyFill="1" applyBorder="1" applyAlignment="1">
      <alignment wrapText="1"/>
    </xf>
    <xf numFmtId="0" fontId="0" fillId="3" borderId="13" xfId="0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4" fontId="0" fillId="3" borderId="12" xfId="0" applyNumberFormat="1" applyFont="1" applyFill="1" applyBorder="1" applyAlignment="1">
      <alignment/>
    </xf>
    <xf numFmtId="0" fontId="0" fillId="3" borderId="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4" fontId="5" fillId="3" borderId="14" xfId="0" applyNumberFormat="1" applyFont="1" applyFill="1" applyBorder="1" applyAlignment="1">
      <alignment wrapText="1"/>
    </xf>
    <xf numFmtId="3" fontId="3" fillId="3" borderId="14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/>
    </xf>
    <xf numFmtId="49" fontId="3" fillId="3" borderId="16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wrapText="1"/>
    </xf>
    <xf numFmtId="4" fontId="5" fillId="3" borderId="16" xfId="0" applyNumberFormat="1" applyFont="1" applyFill="1" applyBorder="1" applyAlignment="1">
      <alignment wrapText="1"/>
    </xf>
    <xf numFmtId="0" fontId="0" fillId="3" borderId="17" xfId="0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wrapText="1"/>
    </xf>
    <xf numFmtId="4" fontId="1" fillId="3" borderId="18" xfId="0" applyNumberFormat="1" applyFont="1" applyFill="1" applyBorder="1" applyAlignment="1">
      <alignment wrapText="1"/>
    </xf>
    <xf numFmtId="3" fontId="0" fillId="3" borderId="18" xfId="0" applyNumberFormat="1" applyFont="1" applyFill="1" applyBorder="1" applyAlignment="1">
      <alignment/>
    </xf>
    <xf numFmtId="4" fontId="0" fillId="3" borderId="18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4" fontId="0" fillId="3" borderId="12" xfId="0" applyNumberFormat="1" applyFont="1" applyFill="1" applyBorder="1" applyAlignment="1">
      <alignment wrapText="1"/>
    </xf>
    <xf numFmtId="4" fontId="3" fillId="3" borderId="16" xfId="0" applyNumberFormat="1" applyFont="1" applyFill="1" applyBorder="1" applyAlignment="1">
      <alignment wrapText="1"/>
    </xf>
    <xf numFmtId="0" fontId="3" fillId="3" borderId="19" xfId="0" applyFont="1" applyFill="1" applyBorder="1" applyAlignment="1">
      <alignment/>
    </xf>
    <xf numFmtId="0" fontId="3" fillId="3" borderId="14" xfId="0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/>
    </xf>
    <xf numFmtId="0" fontId="3" fillId="3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/>
    </xf>
    <xf numFmtId="0" fontId="0" fillId="3" borderId="1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/>
    </xf>
    <xf numFmtId="0" fontId="0" fillId="3" borderId="12" xfId="0" applyFont="1" applyFill="1" applyBorder="1" applyAlignment="1">
      <alignment wrapText="1"/>
    </xf>
    <xf numFmtId="4" fontId="1" fillId="3" borderId="12" xfId="0" applyNumberFormat="1" applyFont="1" applyFill="1" applyBorder="1" applyAlignment="1">
      <alignment wrapText="1"/>
    </xf>
    <xf numFmtId="0" fontId="0" fillId="3" borderId="13" xfId="0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49" fontId="3" fillId="3" borderId="16" xfId="0" applyNumberFormat="1" applyFont="1" applyFill="1" applyBorder="1" applyAlignment="1" quotePrefix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 quotePrefix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wrapText="1"/>
    </xf>
    <xf numFmtId="4" fontId="1" fillId="3" borderId="22" xfId="0" applyNumberFormat="1" applyFont="1" applyFill="1" applyBorder="1" applyAlignment="1">
      <alignment horizontal="center"/>
    </xf>
    <xf numFmtId="4" fontId="0" fillId="3" borderId="22" xfId="0" applyNumberFormat="1" applyFont="1" applyFill="1" applyBorder="1" applyAlignment="1">
      <alignment/>
    </xf>
    <xf numFmtId="3" fontId="3" fillId="3" borderId="22" xfId="0" applyNumberFormat="1" applyFont="1" applyFill="1" applyBorder="1" applyAlignment="1">
      <alignment/>
    </xf>
    <xf numFmtId="49" fontId="0" fillId="3" borderId="14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49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wrapText="1"/>
    </xf>
    <xf numFmtId="4" fontId="0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4" fontId="1" fillId="3" borderId="23" xfId="0" applyNumberFormat="1" applyFont="1" applyFill="1" applyBorder="1" applyAlignment="1">
      <alignment/>
    </xf>
    <xf numFmtId="4" fontId="1" fillId="3" borderId="24" xfId="0" applyNumberFormat="1" applyFont="1" applyFill="1" applyBorder="1" applyAlignment="1">
      <alignment/>
    </xf>
    <xf numFmtId="4" fontId="1" fillId="3" borderId="25" xfId="0" applyNumberFormat="1" applyFont="1" applyFill="1" applyBorder="1" applyAlignment="1">
      <alignment/>
    </xf>
    <xf numFmtId="4" fontId="5" fillId="3" borderId="25" xfId="0" applyNumberFormat="1" applyFont="1" applyFill="1" applyBorder="1" applyAlignment="1">
      <alignment/>
    </xf>
    <xf numFmtId="4" fontId="1" fillId="3" borderId="26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/>
    </xf>
    <xf numFmtId="4" fontId="5" fillId="3" borderId="24" xfId="0" applyNumberFormat="1" applyFont="1" applyFill="1" applyBorder="1" applyAlignment="1">
      <alignment/>
    </xf>
    <xf numFmtId="4" fontId="1" fillId="3" borderId="27" xfId="0" applyNumberFormat="1" applyFont="1" applyFill="1" applyBorder="1" applyAlignment="1">
      <alignment/>
    </xf>
    <xf numFmtId="4" fontId="1" fillId="3" borderId="28" xfId="0" applyNumberFormat="1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0" fillId="3" borderId="29" xfId="0" applyNumberFormat="1" applyFont="1" applyFill="1" applyBorder="1" applyAlignment="1">
      <alignment/>
    </xf>
    <xf numFmtId="4" fontId="1" fillId="3" borderId="30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3" fillId="3" borderId="33" xfId="0" applyFont="1" applyFill="1" applyBorder="1" applyAlignment="1">
      <alignment/>
    </xf>
    <xf numFmtId="0" fontId="3" fillId="3" borderId="32" xfId="0" applyFont="1" applyFill="1" applyBorder="1" applyAlignment="1">
      <alignment/>
    </xf>
    <xf numFmtId="4" fontId="3" fillId="3" borderId="16" xfId="0" applyNumberFormat="1" applyFont="1" applyFill="1" applyBorder="1" applyAlignment="1">
      <alignment/>
    </xf>
    <xf numFmtId="4" fontId="3" fillId="3" borderId="16" xfId="0" applyNumberFormat="1" applyFont="1" applyFill="1" applyBorder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83">
      <selection activeCell="A99" sqref="A99"/>
    </sheetView>
  </sheetViews>
  <sheetFormatPr defaultColWidth="9.00390625" defaultRowHeight="12.75"/>
  <cols>
    <col min="1" max="1" width="5.75390625" style="1" customWidth="1"/>
    <col min="2" max="2" width="8.75390625" style="7" customWidth="1"/>
    <col min="3" max="3" width="31.75390625" style="2" customWidth="1"/>
    <col min="4" max="4" width="6.125" style="3" hidden="1" customWidth="1"/>
    <col min="5" max="5" width="6.75390625" style="1" hidden="1" customWidth="1"/>
    <col min="6" max="7" width="11.75390625" style="1" customWidth="1"/>
    <col min="8" max="8" width="13.125" style="3" customWidth="1"/>
    <col min="9" max="9" width="6.375" style="1" hidden="1" customWidth="1"/>
    <col min="10" max="10" width="5.625" style="4" hidden="1" customWidth="1"/>
    <col min="11" max="16384" width="9.125" style="1" customWidth="1"/>
  </cols>
  <sheetData>
    <row r="1" spans="1:10" ht="12.75">
      <c r="A1" s="57"/>
      <c r="B1" s="127"/>
      <c r="C1" s="128"/>
      <c r="D1" s="129"/>
      <c r="E1" s="57"/>
      <c r="F1" s="130" t="s">
        <v>83</v>
      </c>
      <c r="G1" s="130"/>
      <c r="H1" s="130"/>
      <c r="I1" s="57"/>
      <c r="J1" s="132"/>
    </row>
    <row r="2" spans="1:10" ht="12.75">
      <c r="A2" s="57"/>
      <c r="B2" s="127"/>
      <c r="C2" s="128"/>
      <c r="D2" s="129"/>
      <c r="E2" s="57"/>
      <c r="F2" s="130" t="s">
        <v>0</v>
      </c>
      <c r="G2" s="130"/>
      <c r="H2" s="130"/>
      <c r="I2" s="57"/>
      <c r="J2" s="132"/>
    </row>
    <row r="3" spans="1:10" ht="12.75">
      <c r="A3" s="57"/>
      <c r="B3" s="127"/>
      <c r="C3" s="128"/>
      <c r="D3" s="129"/>
      <c r="E3" s="57"/>
      <c r="F3" s="130" t="s">
        <v>84</v>
      </c>
      <c r="G3" s="130"/>
      <c r="H3" s="130"/>
      <c r="I3" s="57"/>
      <c r="J3" s="132"/>
    </row>
    <row r="4" spans="1:10" ht="12.75">
      <c r="A4" s="57"/>
      <c r="B4" s="127"/>
      <c r="C4" s="128"/>
      <c r="D4" s="129"/>
      <c r="E4" s="57"/>
      <c r="F4" s="131"/>
      <c r="G4" s="131"/>
      <c r="H4" s="132"/>
      <c r="I4" s="57"/>
      <c r="J4" s="132"/>
    </row>
    <row r="5" spans="1:10" ht="12.75">
      <c r="A5" s="57"/>
      <c r="B5" s="127"/>
      <c r="C5" s="128"/>
      <c r="D5" s="129"/>
      <c r="E5" s="57"/>
      <c r="F5" s="57"/>
      <c r="G5" s="57"/>
      <c r="H5" s="129"/>
      <c r="I5" s="57"/>
      <c r="J5" s="132"/>
    </row>
    <row r="6" spans="1:10" ht="15.7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5.75">
      <c r="A7" s="133" t="s">
        <v>42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5.75">
      <c r="A8" s="133" t="s">
        <v>85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2.75">
      <c r="A9" s="57"/>
      <c r="B9" s="127"/>
      <c r="C9" s="128"/>
      <c r="D9" s="129"/>
      <c r="E9" s="57"/>
      <c r="F9" s="57"/>
      <c r="G9" s="57"/>
      <c r="H9" s="129"/>
      <c r="I9" s="57"/>
      <c r="J9" s="132"/>
    </row>
    <row r="10" spans="1:10" ht="22.5">
      <c r="A10" s="10" t="s">
        <v>2</v>
      </c>
      <c r="B10" s="11" t="s">
        <v>3</v>
      </c>
      <c r="C10" s="12" t="s">
        <v>4</v>
      </c>
      <c r="D10" s="13" t="s">
        <v>43</v>
      </c>
      <c r="E10" s="14"/>
      <c r="F10" s="15" t="s">
        <v>5</v>
      </c>
      <c r="G10" s="15" t="s">
        <v>6</v>
      </c>
      <c r="H10" s="16" t="s">
        <v>44</v>
      </c>
      <c r="I10" s="155" t="s">
        <v>45</v>
      </c>
      <c r="J10" s="156"/>
    </row>
    <row r="11" spans="1:10" ht="76.5">
      <c r="A11" s="15"/>
      <c r="B11" s="17"/>
      <c r="C11" s="18" t="s">
        <v>90</v>
      </c>
      <c r="D11" s="19"/>
      <c r="E11" s="20">
        <f>F11/$F$115*100</f>
        <v>0.015294789322230377</v>
      </c>
      <c r="F11" s="21">
        <f>SUM(F13)</f>
        <v>5000</v>
      </c>
      <c r="G11" s="21">
        <f>SUM(G13)</f>
        <v>4950</v>
      </c>
      <c r="H11" s="22">
        <f>G11/F11*100</f>
        <v>99</v>
      </c>
      <c r="I11" s="114">
        <f>G11/$G$115*100</f>
        <v>0.026555282545792168</v>
      </c>
      <c r="J11" s="134"/>
    </row>
    <row r="12" spans="1:10" ht="13.5" thickBot="1">
      <c r="A12" s="104"/>
      <c r="B12" s="123"/>
      <c r="C12" s="76" t="s">
        <v>11</v>
      </c>
      <c r="D12" s="26"/>
      <c r="E12" s="27"/>
      <c r="F12" s="28"/>
      <c r="G12" s="28"/>
      <c r="H12" s="29"/>
      <c r="I12" s="94"/>
      <c r="J12" s="135"/>
    </row>
    <row r="13" spans="1:10" ht="26.25" thickBot="1">
      <c r="A13" s="116">
        <v>754</v>
      </c>
      <c r="B13" s="83"/>
      <c r="C13" s="84" t="s">
        <v>49</v>
      </c>
      <c r="D13" s="85"/>
      <c r="E13" s="96"/>
      <c r="F13" s="87">
        <f>SUM(F14:F14)</f>
        <v>5000</v>
      </c>
      <c r="G13" s="87">
        <f>SUM(G14:G14)</f>
        <v>4950</v>
      </c>
      <c r="H13" s="153">
        <f>G13/F13*100</f>
        <v>99</v>
      </c>
      <c r="I13" s="94"/>
      <c r="J13" s="135"/>
    </row>
    <row r="14" spans="1:10" ht="21" customHeight="1">
      <c r="A14" s="23"/>
      <c r="B14" s="24" t="s">
        <v>91</v>
      </c>
      <c r="C14" s="71" t="s">
        <v>92</v>
      </c>
      <c r="D14" s="72">
        <f>F14/$F$15*100</f>
        <v>0.15779242091443862</v>
      </c>
      <c r="E14" s="73"/>
      <c r="F14" s="74">
        <v>5000</v>
      </c>
      <c r="G14" s="74">
        <v>4950</v>
      </c>
      <c r="H14" s="75">
        <f>G14/F14*100</f>
        <v>99</v>
      </c>
      <c r="I14" s="82"/>
      <c r="J14" s="136">
        <f>G14/$G$15*100</f>
        <v>0.2561879746917334</v>
      </c>
    </row>
    <row r="15" spans="1:10" ht="76.5">
      <c r="A15" s="15"/>
      <c r="B15" s="17"/>
      <c r="C15" s="18" t="s">
        <v>46</v>
      </c>
      <c r="D15" s="19"/>
      <c r="E15" s="20">
        <f>F15/$F$115*100</f>
        <v>9.692980964227567</v>
      </c>
      <c r="F15" s="21">
        <f>SUM(F17,F19,F21,F25,F28,F30,F32,F34)</f>
        <v>3168720</v>
      </c>
      <c r="G15" s="21">
        <f>SUM(G17,G19,G21,G25,G28,G30,G32,G34)</f>
        <v>1932175</v>
      </c>
      <c r="H15" s="22">
        <f>G15/F15*100</f>
        <v>60.97651417607109</v>
      </c>
      <c r="I15" s="114">
        <f>G15/$G$115*100</f>
        <v>10.36554607129616</v>
      </c>
      <c r="J15" s="134"/>
    </row>
    <row r="16" spans="1:10" ht="13.5" thickBot="1">
      <c r="A16" s="23"/>
      <c r="B16" s="24"/>
      <c r="C16" s="76" t="s">
        <v>11</v>
      </c>
      <c r="D16" s="26"/>
      <c r="E16" s="27"/>
      <c r="F16" s="28"/>
      <c r="G16" s="28"/>
      <c r="H16" s="29"/>
      <c r="I16" s="94"/>
      <c r="J16" s="135"/>
    </row>
    <row r="17" spans="1:10" ht="13.5" thickBot="1">
      <c r="A17" s="116" t="s">
        <v>7</v>
      </c>
      <c r="B17" s="83"/>
      <c r="C17" s="84" t="s">
        <v>8</v>
      </c>
      <c r="D17" s="85"/>
      <c r="E17" s="96"/>
      <c r="F17" s="87">
        <f>SUM(F18:F18)</f>
        <v>67100</v>
      </c>
      <c r="G17" s="87">
        <f>SUM(G18:G18)</f>
        <v>5000</v>
      </c>
      <c r="H17" s="153">
        <f aca="true" t="shared" si="0" ref="H17:H36">G17/F17*100</f>
        <v>7.451564828614009</v>
      </c>
      <c r="I17" s="94"/>
      <c r="J17" s="135"/>
    </row>
    <row r="18" spans="1:10" ht="26.25" thickBot="1">
      <c r="A18" s="23"/>
      <c r="B18" s="36" t="s">
        <v>9</v>
      </c>
      <c r="C18" s="49" t="s">
        <v>10</v>
      </c>
      <c r="D18" s="50">
        <f>F18/$F$15*100</f>
        <v>2.1175742886717663</v>
      </c>
      <c r="E18" s="57"/>
      <c r="F18" s="52">
        <v>67100</v>
      </c>
      <c r="G18" s="52">
        <v>5000</v>
      </c>
      <c r="H18" s="53">
        <f t="shared" si="0"/>
        <v>7.451564828614009</v>
      </c>
      <c r="I18" s="82"/>
      <c r="J18" s="136">
        <f>G18/$G$15*100</f>
        <v>0.25877573201185194</v>
      </c>
    </row>
    <row r="19" spans="1:10" ht="13.5" thickBot="1">
      <c r="A19" s="115">
        <v>700</v>
      </c>
      <c r="B19" s="83"/>
      <c r="C19" s="84" t="s">
        <v>47</v>
      </c>
      <c r="D19" s="85"/>
      <c r="E19" s="86"/>
      <c r="F19" s="87">
        <f>SUM(F20)</f>
        <v>5000</v>
      </c>
      <c r="G19" s="87">
        <f>SUM(G20)</f>
        <v>1500</v>
      </c>
      <c r="H19" s="153">
        <f t="shared" si="0"/>
        <v>30</v>
      </c>
      <c r="I19" s="82"/>
      <c r="J19" s="136"/>
    </row>
    <row r="20" spans="1:10" ht="26.25" thickBot="1">
      <c r="A20" s="23"/>
      <c r="B20" s="24">
        <v>70005</v>
      </c>
      <c r="C20" s="49" t="s">
        <v>18</v>
      </c>
      <c r="D20" s="50">
        <f>F20/$F$15*100</f>
        <v>0.15779242091443862</v>
      </c>
      <c r="E20" s="57"/>
      <c r="F20" s="52">
        <v>5000</v>
      </c>
      <c r="G20" s="52">
        <v>1500</v>
      </c>
      <c r="H20" s="53">
        <f t="shared" si="0"/>
        <v>30</v>
      </c>
      <c r="I20" s="82"/>
      <c r="J20" s="136">
        <f>G20/$G$15*100</f>
        <v>0.07763271960355558</v>
      </c>
    </row>
    <row r="21" spans="1:10" ht="13.5" thickBot="1">
      <c r="A21" s="115">
        <v>710</v>
      </c>
      <c r="B21" s="83"/>
      <c r="C21" s="84" t="s">
        <v>19</v>
      </c>
      <c r="D21" s="85"/>
      <c r="E21" s="86"/>
      <c r="F21" s="87">
        <f>SUM(F22:F24)</f>
        <v>277000</v>
      </c>
      <c r="G21" s="87">
        <f>SUM(G22:G24)</f>
        <v>208340</v>
      </c>
      <c r="H21" s="154">
        <f t="shared" si="0"/>
        <v>75.2129963898917</v>
      </c>
      <c r="I21" s="82"/>
      <c r="J21" s="136"/>
    </row>
    <row r="22" spans="1:10" ht="25.5">
      <c r="A22" s="105"/>
      <c r="B22" s="124">
        <v>71013</v>
      </c>
      <c r="C22" s="71" t="s">
        <v>48</v>
      </c>
      <c r="D22" s="72">
        <f>F22/$F$15*100</f>
        <v>3.2505238708374358</v>
      </c>
      <c r="E22" s="73"/>
      <c r="F22" s="74">
        <v>103000</v>
      </c>
      <c r="G22" s="74">
        <v>103000</v>
      </c>
      <c r="H22" s="75">
        <f t="shared" si="0"/>
        <v>100</v>
      </c>
      <c r="I22" s="82"/>
      <c r="J22" s="136">
        <f>G22/$G$15*100</f>
        <v>5.33078007944415</v>
      </c>
    </row>
    <row r="23" spans="1:10" ht="25.5">
      <c r="A23" s="68"/>
      <c r="B23" s="81" t="s">
        <v>72</v>
      </c>
      <c r="C23" s="31" t="s">
        <v>20</v>
      </c>
      <c r="D23" s="32">
        <f>F23/$F$15*100</f>
        <v>0.06311696836577546</v>
      </c>
      <c r="E23" s="33"/>
      <c r="F23" s="34">
        <v>2000</v>
      </c>
      <c r="G23" s="34">
        <v>1000</v>
      </c>
      <c r="H23" s="35">
        <f t="shared" si="0"/>
        <v>50</v>
      </c>
      <c r="I23" s="82"/>
      <c r="J23" s="136">
        <f>G23/$G$15*100</f>
        <v>0.05175514640237039</v>
      </c>
    </row>
    <row r="24" spans="1:10" ht="13.5" thickBot="1">
      <c r="A24" s="125"/>
      <c r="B24" s="126">
        <v>71015</v>
      </c>
      <c r="C24" s="61" t="s">
        <v>21</v>
      </c>
      <c r="D24" s="54">
        <f>F24/$F$15*100</f>
        <v>5.428059279456689</v>
      </c>
      <c r="E24" s="62"/>
      <c r="F24" s="63">
        <v>172000</v>
      </c>
      <c r="G24" s="63">
        <v>104340</v>
      </c>
      <c r="H24" s="64">
        <f t="shared" si="0"/>
        <v>60.66279069767442</v>
      </c>
      <c r="I24" s="82"/>
      <c r="J24" s="136">
        <f>G24/$G$15*100</f>
        <v>5.400131975623326</v>
      </c>
    </row>
    <row r="25" spans="1:10" ht="13.5" thickBot="1">
      <c r="A25" s="115">
        <v>750</v>
      </c>
      <c r="B25" s="83"/>
      <c r="C25" s="84" t="s">
        <v>22</v>
      </c>
      <c r="D25" s="85"/>
      <c r="E25" s="86"/>
      <c r="F25" s="87">
        <f>SUM(F26,F27,)</f>
        <v>171500</v>
      </c>
      <c r="G25" s="87">
        <f>SUM(G26,G27)</f>
        <v>102053</v>
      </c>
      <c r="H25" s="153">
        <f t="shared" si="0"/>
        <v>59.506122448979596</v>
      </c>
      <c r="I25" s="82"/>
      <c r="J25" s="136"/>
    </row>
    <row r="26" spans="1:10" ht="12.75">
      <c r="A26" s="105"/>
      <c r="B26" s="124">
        <v>75011</v>
      </c>
      <c r="C26" s="71" t="s">
        <v>23</v>
      </c>
      <c r="D26" s="72">
        <f>F26/$F$15*100</f>
        <v>4.591759448610165</v>
      </c>
      <c r="E26" s="73"/>
      <c r="F26" s="74">
        <v>145500</v>
      </c>
      <c r="G26" s="74">
        <v>76053</v>
      </c>
      <c r="H26" s="75">
        <f t="shared" si="0"/>
        <v>52.2701030927835</v>
      </c>
      <c r="I26" s="82"/>
      <c r="J26" s="136">
        <f>G26/$G$15*100</f>
        <v>3.936134149339475</v>
      </c>
    </row>
    <row r="27" spans="1:10" ht="13.5" thickBot="1">
      <c r="A27" s="125"/>
      <c r="B27" s="126">
        <v>75045</v>
      </c>
      <c r="C27" s="61" t="s">
        <v>25</v>
      </c>
      <c r="D27" s="54">
        <f>F27/$F$15*100</f>
        <v>0.8205205887550809</v>
      </c>
      <c r="E27" s="62"/>
      <c r="F27" s="63">
        <v>26000</v>
      </c>
      <c r="G27" s="63">
        <v>26000</v>
      </c>
      <c r="H27" s="64">
        <f t="shared" si="0"/>
        <v>100</v>
      </c>
      <c r="I27" s="82"/>
      <c r="J27" s="136">
        <f>G27/$G$15*100</f>
        <v>1.34563380646163</v>
      </c>
    </row>
    <row r="28" spans="1:10" ht="26.25" thickBot="1">
      <c r="A28" s="115">
        <v>754</v>
      </c>
      <c r="B28" s="83"/>
      <c r="C28" s="84" t="s">
        <v>49</v>
      </c>
      <c r="D28" s="85"/>
      <c r="E28" s="86"/>
      <c r="F28" s="87">
        <f>SUM(F29:F29)</f>
        <v>1857000</v>
      </c>
      <c r="G28" s="87">
        <f>SUM(G29:G29)</f>
        <v>1096200</v>
      </c>
      <c r="H28" s="153">
        <f t="shared" si="0"/>
        <v>59.03069466882068</v>
      </c>
      <c r="I28" s="82"/>
      <c r="J28" s="136"/>
    </row>
    <row r="29" spans="1:10" ht="26.25" thickBot="1">
      <c r="A29" s="23"/>
      <c r="B29" s="24">
        <v>75411</v>
      </c>
      <c r="C29" s="49" t="s">
        <v>27</v>
      </c>
      <c r="D29" s="50">
        <f>F29/$F$15*100</f>
        <v>58.60410512762251</v>
      </c>
      <c r="E29" s="57"/>
      <c r="F29" s="52">
        <v>1857000</v>
      </c>
      <c r="G29" s="52">
        <v>1096200</v>
      </c>
      <c r="H29" s="53">
        <f t="shared" si="0"/>
        <v>59.03069466882068</v>
      </c>
      <c r="I29" s="82"/>
      <c r="J29" s="136">
        <f>G29/$G$15*100</f>
        <v>56.73399148627841</v>
      </c>
    </row>
    <row r="30" spans="1:10" ht="13.5" thickBot="1">
      <c r="A30" s="115">
        <v>851</v>
      </c>
      <c r="B30" s="83"/>
      <c r="C30" s="84" t="s">
        <v>31</v>
      </c>
      <c r="D30" s="85"/>
      <c r="E30" s="86"/>
      <c r="F30" s="87">
        <f>SUM(F31:F31)</f>
        <v>700476</v>
      </c>
      <c r="G30" s="87">
        <f>SUM(G31:G31)</f>
        <v>469991</v>
      </c>
      <c r="H30" s="153">
        <f t="shared" si="0"/>
        <v>67.09594618516552</v>
      </c>
      <c r="I30" s="82"/>
      <c r="J30" s="136"/>
    </row>
    <row r="31" spans="1:10" ht="51.75" thickBot="1">
      <c r="A31" s="23"/>
      <c r="B31" s="24">
        <v>85156</v>
      </c>
      <c r="C31" s="49" t="s">
        <v>50</v>
      </c>
      <c r="D31" s="50">
        <f>F31/$F$15*100</f>
        <v>22.105960766492462</v>
      </c>
      <c r="E31" s="57"/>
      <c r="F31" s="52">
        <v>700476</v>
      </c>
      <c r="G31" s="52">
        <v>469991</v>
      </c>
      <c r="H31" s="53">
        <f t="shared" si="0"/>
        <v>67.09594618516552</v>
      </c>
      <c r="I31" s="82"/>
      <c r="J31" s="136">
        <f>G31/$G$15*100</f>
        <v>24.32445301279646</v>
      </c>
    </row>
    <row r="32" spans="1:10" ht="13.5" thickBot="1">
      <c r="A32" s="115">
        <v>852</v>
      </c>
      <c r="B32" s="83"/>
      <c r="C32" s="84" t="s">
        <v>73</v>
      </c>
      <c r="D32" s="85"/>
      <c r="E32" s="86"/>
      <c r="F32" s="87">
        <f>SUM(F33:F33)</f>
        <v>7444</v>
      </c>
      <c r="G32" s="87">
        <f>SUM(G33:G33)</f>
        <v>6681</v>
      </c>
      <c r="H32" s="153">
        <f>G32/F32*100</f>
        <v>89.7501343363783</v>
      </c>
      <c r="I32" s="82"/>
      <c r="J32" s="136"/>
    </row>
    <row r="33" spans="1:10" ht="51.75" thickBot="1">
      <c r="A33" s="23"/>
      <c r="B33" s="24" t="s">
        <v>74</v>
      </c>
      <c r="C33" s="49" t="s">
        <v>75</v>
      </c>
      <c r="D33" s="50">
        <f>F33/$F$15*100</f>
        <v>0.23492135625741623</v>
      </c>
      <c r="E33" s="57"/>
      <c r="F33" s="52">
        <v>7444</v>
      </c>
      <c r="G33" s="52">
        <v>6681</v>
      </c>
      <c r="H33" s="53">
        <f>G33/F33*100</f>
        <v>89.7501343363783</v>
      </c>
      <c r="I33" s="82"/>
      <c r="J33" s="136">
        <f>G33/$G$15*100</f>
        <v>0.34577613311423655</v>
      </c>
    </row>
    <row r="34" spans="1:10" ht="13.5" thickBot="1">
      <c r="A34" s="115">
        <v>853</v>
      </c>
      <c r="B34" s="83"/>
      <c r="C34" s="84" t="s">
        <v>32</v>
      </c>
      <c r="D34" s="85"/>
      <c r="E34" s="86"/>
      <c r="F34" s="87">
        <f>SUM(F35:F35)</f>
        <v>83200</v>
      </c>
      <c r="G34" s="87">
        <f>SUM(G35:G35)</f>
        <v>42410</v>
      </c>
      <c r="H34" s="153">
        <f t="shared" si="0"/>
        <v>50.97355769230769</v>
      </c>
      <c r="I34" s="82"/>
      <c r="J34" s="136"/>
    </row>
    <row r="35" spans="1:10" ht="25.5">
      <c r="A35" s="88"/>
      <c r="B35" s="89">
        <v>85321</v>
      </c>
      <c r="C35" s="90" t="s">
        <v>35</v>
      </c>
      <c r="D35" s="91">
        <f>F35/$F$15*100</f>
        <v>2.625665884016259</v>
      </c>
      <c r="E35" s="66"/>
      <c r="F35" s="92">
        <v>83200</v>
      </c>
      <c r="G35" s="92">
        <v>42410</v>
      </c>
      <c r="H35" s="93">
        <f t="shared" si="0"/>
        <v>50.97355769230769</v>
      </c>
      <c r="I35" s="82"/>
      <c r="J35" s="136">
        <f>G35/$G$15*100</f>
        <v>2.194935758924528</v>
      </c>
    </row>
    <row r="36" spans="1:10" ht="76.5">
      <c r="A36" s="15"/>
      <c r="B36" s="17"/>
      <c r="C36" s="18" t="s">
        <v>51</v>
      </c>
      <c r="D36" s="19"/>
      <c r="E36" s="20">
        <f>F36/$F$115*100</f>
        <v>0.07494446767892884</v>
      </c>
      <c r="F36" s="21">
        <f>SUM(F38,F40)</f>
        <v>24500</v>
      </c>
      <c r="G36" s="21">
        <f>SUM(G38,G40)</f>
        <v>13272</v>
      </c>
      <c r="H36" s="22">
        <f t="shared" si="0"/>
        <v>54.17142857142857</v>
      </c>
      <c r="I36" s="114">
        <f>G36/$G$115*100</f>
        <v>0.07120034544399063</v>
      </c>
      <c r="J36" s="134"/>
    </row>
    <row r="37" spans="1:10" ht="13.5" thickBot="1">
      <c r="A37" s="23"/>
      <c r="B37" s="24"/>
      <c r="C37" s="25" t="s">
        <v>11</v>
      </c>
      <c r="D37" s="26"/>
      <c r="E37" s="27"/>
      <c r="F37" s="28"/>
      <c r="G37" s="28"/>
      <c r="H37" s="29"/>
      <c r="I37" s="94"/>
      <c r="J37" s="135"/>
    </row>
    <row r="38" spans="1:10" ht="13.5" thickBot="1">
      <c r="A38" s="116" t="s">
        <v>7</v>
      </c>
      <c r="B38" s="83"/>
      <c r="C38" s="84" t="s">
        <v>8</v>
      </c>
      <c r="D38" s="85"/>
      <c r="E38" s="96"/>
      <c r="F38" s="87">
        <f>SUM(F39)</f>
        <v>5500</v>
      </c>
      <c r="G38" s="87"/>
      <c r="H38" s="153"/>
      <c r="I38" s="94"/>
      <c r="J38" s="135"/>
    </row>
    <row r="39" spans="1:10" ht="13.5" thickBot="1">
      <c r="A39" s="48"/>
      <c r="B39" s="24" t="s">
        <v>76</v>
      </c>
      <c r="C39" s="49" t="s">
        <v>77</v>
      </c>
      <c r="D39" s="50"/>
      <c r="E39" s="51"/>
      <c r="F39" s="52">
        <v>5500</v>
      </c>
      <c r="G39" s="52"/>
      <c r="H39" s="53"/>
      <c r="I39" s="82"/>
      <c r="J39" s="136">
        <f>G39/$G$36*100</f>
        <v>0</v>
      </c>
    </row>
    <row r="40" spans="1:10" ht="13.5" thickBot="1">
      <c r="A40" s="115">
        <v>750</v>
      </c>
      <c r="B40" s="83"/>
      <c r="C40" s="84" t="s">
        <v>22</v>
      </c>
      <c r="D40" s="85"/>
      <c r="E40" s="96"/>
      <c r="F40" s="87">
        <f>SUM(F41,F42)</f>
        <v>19000</v>
      </c>
      <c r="G40" s="87">
        <f>SUM(G41,G42)</f>
        <v>13272</v>
      </c>
      <c r="H40" s="153">
        <f>G40/F40*100</f>
        <v>69.85263157894737</v>
      </c>
      <c r="I40" s="94"/>
      <c r="J40" s="135"/>
    </row>
    <row r="41" spans="1:10" ht="12.75">
      <c r="A41" s="48"/>
      <c r="B41" s="24">
        <v>75011</v>
      </c>
      <c r="C41" s="71" t="s">
        <v>23</v>
      </c>
      <c r="D41" s="72"/>
      <c r="E41" s="95"/>
      <c r="F41" s="74">
        <v>12000</v>
      </c>
      <c r="G41" s="74">
        <v>6272</v>
      </c>
      <c r="H41" s="75">
        <f>G41/F41*100</f>
        <v>52.26666666666666</v>
      </c>
      <c r="I41" s="82"/>
      <c r="J41" s="136">
        <f>G41/$G$36*100</f>
        <v>47.257383966244724</v>
      </c>
    </row>
    <row r="42" spans="1:10" ht="12.75">
      <c r="A42" s="48"/>
      <c r="B42" s="24">
        <v>75045</v>
      </c>
      <c r="C42" s="49" t="s">
        <v>25</v>
      </c>
      <c r="D42" s="50"/>
      <c r="E42" s="51"/>
      <c r="F42" s="52">
        <v>7000</v>
      </c>
      <c r="G42" s="52">
        <v>7000</v>
      </c>
      <c r="H42" s="53">
        <f>G42/F42*100</f>
        <v>100</v>
      </c>
      <c r="I42" s="94"/>
      <c r="J42" s="135">
        <f>G42/$G$36*100</f>
        <v>52.742616033755276</v>
      </c>
    </row>
    <row r="43" spans="1:10" s="8" customFormat="1" ht="51" hidden="1">
      <c r="A43" s="15"/>
      <c r="B43" s="17"/>
      <c r="C43" s="18" t="s">
        <v>52</v>
      </c>
      <c r="D43" s="19"/>
      <c r="E43" s="20">
        <f>F43/$F$115*100</f>
        <v>0</v>
      </c>
      <c r="F43" s="21">
        <f>SUM(F45,F47)</f>
        <v>0</v>
      </c>
      <c r="G43" s="21">
        <f>SUM(G45,G47)</f>
        <v>0</v>
      </c>
      <c r="H43" s="22" t="e">
        <f>G43/F43*100</f>
        <v>#DIV/0!</v>
      </c>
      <c r="I43" s="114">
        <f>G43/$G$115*100</f>
        <v>0</v>
      </c>
      <c r="J43" s="134"/>
    </row>
    <row r="44" spans="1:10" s="8" customFormat="1" ht="12.75" hidden="1">
      <c r="A44" s="23"/>
      <c r="B44" s="24"/>
      <c r="C44" s="25" t="s">
        <v>11</v>
      </c>
      <c r="D44" s="26"/>
      <c r="E44" s="27"/>
      <c r="F44" s="28"/>
      <c r="G44" s="28"/>
      <c r="H44" s="29"/>
      <c r="I44" s="94"/>
      <c r="J44" s="135"/>
    </row>
    <row r="45" spans="1:10" s="8" customFormat="1" ht="12.75" hidden="1">
      <c r="A45" s="37">
        <v>852</v>
      </c>
      <c r="B45" s="30"/>
      <c r="C45" s="38" t="s">
        <v>73</v>
      </c>
      <c r="D45" s="54" t="e">
        <f>F45/$F$43*100</f>
        <v>#DIV/0!</v>
      </c>
      <c r="E45" s="55"/>
      <c r="F45" s="40">
        <f>SUM(F46)</f>
        <v>0</v>
      </c>
      <c r="G45" s="40">
        <f>SUM(G46)</f>
        <v>0</v>
      </c>
      <c r="H45" s="41" t="e">
        <f aca="true" t="shared" si="1" ref="H45:H53">G45/F45*100</f>
        <v>#DIV/0!</v>
      </c>
      <c r="I45" s="103"/>
      <c r="J45" s="137"/>
    </row>
    <row r="46" spans="1:10" s="8" customFormat="1" ht="12.75" hidden="1">
      <c r="A46" s="23"/>
      <c r="B46" s="24" t="s">
        <v>78</v>
      </c>
      <c r="C46" s="31" t="s">
        <v>53</v>
      </c>
      <c r="D46" s="32" t="e">
        <f>F46/$F$43*100</f>
        <v>#DIV/0!</v>
      </c>
      <c r="E46" s="33"/>
      <c r="F46" s="34"/>
      <c r="G46" s="34"/>
      <c r="H46" s="35" t="e">
        <f t="shared" si="1"/>
        <v>#DIV/0!</v>
      </c>
      <c r="I46" s="82"/>
      <c r="J46" s="136" t="e">
        <f>G46/$G$43*100</f>
        <v>#DIV/0!</v>
      </c>
    </row>
    <row r="47" spans="1:10" s="9" customFormat="1" ht="25.5" hidden="1">
      <c r="A47" s="37">
        <v>854</v>
      </c>
      <c r="B47" s="30"/>
      <c r="C47" s="38" t="s">
        <v>37</v>
      </c>
      <c r="D47" s="32" t="e">
        <f>F47/$F$43*100</f>
        <v>#DIV/0!</v>
      </c>
      <c r="E47" s="55"/>
      <c r="F47" s="40">
        <f>SUM(F48,F49)</f>
        <v>0</v>
      </c>
      <c r="G47" s="40">
        <f>SUM(G48,G49)</f>
        <v>0</v>
      </c>
      <c r="H47" s="35" t="e">
        <f t="shared" si="1"/>
        <v>#DIV/0!</v>
      </c>
      <c r="I47" s="103"/>
      <c r="J47" s="136" t="e">
        <f>G47/$G$43*100</f>
        <v>#DIV/0!</v>
      </c>
    </row>
    <row r="48" spans="1:10" s="9" customFormat="1" ht="12.75" hidden="1">
      <c r="A48" s="48"/>
      <c r="B48" s="24">
        <v>85403</v>
      </c>
      <c r="C48" s="25"/>
      <c r="D48" s="50"/>
      <c r="E48" s="56"/>
      <c r="F48" s="52"/>
      <c r="G48" s="52"/>
      <c r="H48" s="53"/>
      <c r="I48" s="97"/>
      <c r="J48" s="138"/>
    </row>
    <row r="49" spans="1:10" s="8" customFormat="1" ht="12.75" hidden="1">
      <c r="A49" s="23"/>
      <c r="B49" s="24">
        <v>85415</v>
      </c>
      <c r="C49" s="49" t="s">
        <v>41</v>
      </c>
      <c r="D49" s="50" t="e">
        <f>F49/$F$43*100</f>
        <v>#DIV/0!</v>
      </c>
      <c r="E49" s="57"/>
      <c r="F49" s="52"/>
      <c r="G49" s="52"/>
      <c r="H49" s="53" t="e">
        <f t="shared" si="1"/>
        <v>#DIV/0!</v>
      </c>
      <c r="I49" s="94"/>
      <c r="J49" s="138" t="e">
        <f>G49/$G$43*100</f>
        <v>#DIV/0!</v>
      </c>
    </row>
    <row r="50" spans="1:10" s="5" customFormat="1" ht="12.75" hidden="1">
      <c r="A50" s="58"/>
      <c r="B50" s="59"/>
      <c r="C50" s="18"/>
      <c r="D50" s="19"/>
      <c r="E50" s="22"/>
      <c r="F50" s="21"/>
      <c r="G50" s="21"/>
      <c r="H50" s="22"/>
      <c r="I50" s="146"/>
      <c r="J50" s="139"/>
    </row>
    <row r="51" spans="1:10" s="5" customFormat="1" ht="12.75" hidden="1">
      <c r="A51" s="48"/>
      <c r="B51" s="60"/>
      <c r="C51" s="25"/>
      <c r="D51" s="26"/>
      <c r="E51" s="56"/>
      <c r="F51" s="28"/>
      <c r="G51" s="28"/>
      <c r="H51" s="29"/>
      <c r="I51" s="97"/>
      <c r="J51" s="140"/>
    </row>
    <row r="52" spans="1:10" ht="12.75" hidden="1">
      <c r="A52" s="42"/>
      <c r="B52" s="43"/>
      <c r="C52" s="44"/>
      <c r="D52" s="50"/>
      <c r="E52" s="45"/>
      <c r="F52" s="46"/>
      <c r="G52" s="46"/>
      <c r="H52" s="47"/>
      <c r="I52" s="147"/>
      <c r="J52" s="141"/>
    </row>
    <row r="53" spans="1:10" ht="25.5">
      <c r="A53" s="15"/>
      <c r="B53" s="17"/>
      <c r="C53" s="18" t="s">
        <v>55</v>
      </c>
      <c r="D53" s="19"/>
      <c r="E53" s="20">
        <f>F53/$F$115*100</f>
        <v>66.98438634490998</v>
      </c>
      <c r="F53" s="21">
        <f>SUM(F55)</f>
        <v>21897780</v>
      </c>
      <c r="G53" s="21">
        <f>SUM(G55)</f>
        <v>12975599</v>
      </c>
      <c r="H53" s="22">
        <f t="shared" si="1"/>
        <v>59.255317205671076</v>
      </c>
      <c r="I53" s="114">
        <f>G53/$G$115*100</f>
        <v>69.61024194866633</v>
      </c>
      <c r="J53" s="134"/>
    </row>
    <row r="54" spans="1:10" ht="13.5" thickBot="1">
      <c r="A54" s="23"/>
      <c r="B54" s="24"/>
      <c r="C54" s="25" t="s">
        <v>11</v>
      </c>
      <c r="D54" s="26"/>
      <c r="E54" s="27"/>
      <c r="F54" s="28"/>
      <c r="G54" s="28"/>
      <c r="H54" s="29"/>
      <c r="I54" s="94"/>
      <c r="J54" s="135"/>
    </row>
    <row r="55" spans="1:10" ht="13.5" thickBot="1">
      <c r="A55" s="115">
        <v>758</v>
      </c>
      <c r="B55" s="83"/>
      <c r="C55" s="84" t="s">
        <v>28</v>
      </c>
      <c r="D55" s="85"/>
      <c r="E55" s="96"/>
      <c r="F55" s="87">
        <f>SUM(F56:F58)</f>
        <v>21897780</v>
      </c>
      <c r="G55" s="87">
        <f>SUM(G56:G58)</f>
        <v>12975599</v>
      </c>
      <c r="H55" s="153">
        <f>G55/F55*100</f>
        <v>59.255317205671076</v>
      </c>
      <c r="I55" s="94"/>
      <c r="J55" s="135"/>
    </row>
    <row r="56" spans="1:10" ht="38.25">
      <c r="A56" s="23"/>
      <c r="B56" s="24">
        <v>75801</v>
      </c>
      <c r="C56" s="71" t="s">
        <v>56</v>
      </c>
      <c r="D56" s="72">
        <f>F56/$F$53*100</f>
        <v>80.2127293268998</v>
      </c>
      <c r="E56" s="73"/>
      <c r="F56" s="74">
        <v>17564807</v>
      </c>
      <c r="G56" s="74">
        <v>10809112</v>
      </c>
      <c r="H56" s="75">
        <f>G56/F56*100</f>
        <v>61.53846153846154</v>
      </c>
      <c r="I56" s="82"/>
      <c r="J56" s="136">
        <f>G56/$G$53*100</f>
        <v>83.30337582103145</v>
      </c>
    </row>
    <row r="57" spans="1:10" ht="25.5">
      <c r="A57" s="23"/>
      <c r="B57" s="24" t="s">
        <v>79</v>
      </c>
      <c r="C57" s="61" t="s">
        <v>80</v>
      </c>
      <c r="D57" s="54"/>
      <c r="E57" s="62"/>
      <c r="F57" s="34">
        <v>2442087</v>
      </c>
      <c r="G57" s="34">
        <v>1221044</v>
      </c>
      <c r="H57" s="35">
        <f>G57/F57*100</f>
        <v>50.00002047429105</v>
      </c>
      <c r="I57" s="82"/>
      <c r="J57" s="136">
        <f>G57/$G$53*100</f>
        <v>9.410309304410532</v>
      </c>
    </row>
    <row r="58" spans="1:10" ht="29.25" customHeight="1">
      <c r="A58" s="23"/>
      <c r="B58" s="24" t="s">
        <v>81</v>
      </c>
      <c r="C58" s="61" t="s">
        <v>82</v>
      </c>
      <c r="D58" s="54">
        <f>F58/$F$53*100</f>
        <v>8.635057983046684</v>
      </c>
      <c r="E58" s="62"/>
      <c r="F58" s="63">
        <v>1890886</v>
      </c>
      <c r="G58" s="63">
        <v>945443</v>
      </c>
      <c r="H58" s="64">
        <f>G58/F58*100</f>
        <v>50</v>
      </c>
      <c r="I58" s="148"/>
      <c r="J58" s="142">
        <f>G58/$G$53*100</f>
        <v>7.286314874558007</v>
      </c>
    </row>
    <row r="59" spans="1:10" s="5" customFormat="1" ht="76.5">
      <c r="A59" s="58"/>
      <c r="B59" s="59"/>
      <c r="C59" s="18" t="s">
        <v>86</v>
      </c>
      <c r="D59" s="19"/>
      <c r="E59" s="22">
        <f>F59/$F$115*100</f>
        <v>0.030589578644460755</v>
      </c>
      <c r="F59" s="21">
        <f>SUM(F61)</f>
        <v>10000</v>
      </c>
      <c r="G59" s="21">
        <f>SUM(G62)</f>
        <v>10000</v>
      </c>
      <c r="H59" s="22">
        <f>G59/F59*100</f>
        <v>100</v>
      </c>
      <c r="I59" s="146">
        <f>G59/$G$115*100</f>
        <v>0.053647035446044794</v>
      </c>
      <c r="J59" s="139"/>
    </row>
    <row r="60" spans="1:10" s="5" customFormat="1" ht="12.75">
      <c r="A60" s="48"/>
      <c r="B60" s="60"/>
      <c r="C60" s="76" t="s">
        <v>11</v>
      </c>
      <c r="D60" s="26"/>
      <c r="E60" s="65"/>
      <c r="F60" s="28"/>
      <c r="G60" s="28"/>
      <c r="H60" s="29"/>
      <c r="I60" s="94"/>
      <c r="J60" s="140"/>
    </row>
    <row r="61" spans="1:10" ht="25.5">
      <c r="A61" s="37">
        <v>754</v>
      </c>
      <c r="B61" s="30"/>
      <c r="C61" s="38" t="s">
        <v>49</v>
      </c>
      <c r="D61" s="39"/>
      <c r="E61" s="33"/>
      <c r="F61" s="40">
        <f>SUM(F62:F62)</f>
        <v>10000</v>
      </c>
      <c r="G61" s="40">
        <f>SUM(G62:G62)</f>
        <v>10000</v>
      </c>
      <c r="H61" s="41">
        <f>G61/F61*100</f>
        <v>100</v>
      </c>
      <c r="I61" s="82"/>
      <c r="J61" s="136"/>
    </row>
    <row r="62" spans="1:10" ht="12.75">
      <c r="A62" s="23"/>
      <c r="B62" s="24" t="s">
        <v>87</v>
      </c>
      <c r="C62" s="31" t="s">
        <v>26</v>
      </c>
      <c r="D62" s="32">
        <f>F62/$F$15*100</f>
        <v>0.31558484182887725</v>
      </c>
      <c r="E62" s="33"/>
      <c r="F62" s="34">
        <v>10000</v>
      </c>
      <c r="G62" s="34">
        <v>10000</v>
      </c>
      <c r="H62" s="35">
        <f>G62/F62*100</f>
        <v>100</v>
      </c>
      <c r="I62" s="82"/>
      <c r="J62" s="136">
        <f>G62/$G$15*100</f>
        <v>0.5175514640237039</v>
      </c>
    </row>
    <row r="63" spans="1:10" s="5" customFormat="1" ht="89.25">
      <c r="A63" s="58"/>
      <c r="B63" s="59"/>
      <c r="C63" s="18" t="s">
        <v>88</v>
      </c>
      <c r="D63" s="19"/>
      <c r="E63" s="22">
        <f>F63/$F$115*100</f>
        <v>0.030589578644460755</v>
      </c>
      <c r="F63" s="21">
        <f>SUM(F65)</f>
        <v>10000</v>
      </c>
      <c r="G63" s="21">
        <f>SUM(G66)</f>
        <v>0</v>
      </c>
      <c r="H63" s="22">
        <f>G63/F63*100</f>
        <v>0</v>
      </c>
      <c r="I63" s="146">
        <f>G63/$G$115*100</f>
        <v>0</v>
      </c>
      <c r="J63" s="139"/>
    </row>
    <row r="64" spans="1:10" s="5" customFormat="1" ht="13.5" thickBot="1">
      <c r="A64" s="48"/>
      <c r="B64" s="60"/>
      <c r="C64" s="76" t="s">
        <v>11</v>
      </c>
      <c r="D64" s="26"/>
      <c r="E64" s="65"/>
      <c r="F64" s="28"/>
      <c r="G64" s="28"/>
      <c r="H64" s="29"/>
      <c r="I64" s="94"/>
      <c r="J64" s="140"/>
    </row>
    <row r="65" spans="1:10" ht="26.25" thickBot="1">
      <c r="A65" s="115">
        <v>754</v>
      </c>
      <c r="B65" s="83"/>
      <c r="C65" s="84" t="s">
        <v>49</v>
      </c>
      <c r="D65" s="85"/>
      <c r="E65" s="86"/>
      <c r="F65" s="87">
        <f>SUM(F66:F66)</f>
        <v>10000</v>
      </c>
      <c r="G65" s="87">
        <f>SUM(G66:G66)</f>
        <v>0</v>
      </c>
      <c r="H65" s="153">
        <f>G65/F65*100</f>
        <v>0</v>
      </c>
      <c r="I65" s="82"/>
      <c r="J65" s="136"/>
    </row>
    <row r="66" spans="1:10" ht="25.5">
      <c r="A66" s="23"/>
      <c r="B66" s="24" t="s">
        <v>89</v>
      </c>
      <c r="C66" s="71" t="s">
        <v>27</v>
      </c>
      <c r="D66" s="72">
        <f>F66/$F$15*100</f>
        <v>0.31558484182887725</v>
      </c>
      <c r="E66" s="73"/>
      <c r="F66" s="74">
        <v>10000</v>
      </c>
      <c r="G66" s="74"/>
      <c r="H66" s="75">
        <f>G66/F66*100</f>
        <v>0</v>
      </c>
      <c r="I66" s="82"/>
      <c r="J66" s="136">
        <f>G66/$G$15*100</f>
        <v>0</v>
      </c>
    </row>
    <row r="67" spans="1:10" ht="76.5">
      <c r="A67" s="15"/>
      <c r="B67" s="17"/>
      <c r="C67" s="18" t="s">
        <v>96</v>
      </c>
      <c r="D67" s="19"/>
      <c r="E67" s="20">
        <f>F67/$F$115*100</f>
        <v>0.05492358845612928</v>
      </c>
      <c r="F67" s="21">
        <f>SUM(F69)</f>
        <v>17955</v>
      </c>
      <c r="G67" s="21">
        <f>SUM(G69)</f>
        <v>17955</v>
      </c>
      <c r="H67" s="22">
        <f>G67/F67*100</f>
        <v>100</v>
      </c>
      <c r="I67" s="114">
        <f>G67/$G$115*100</f>
        <v>0.09632325214337341</v>
      </c>
      <c r="J67" s="134"/>
    </row>
    <row r="68" spans="1:10" ht="13.5" thickBot="1">
      <c r="A68" s="23"/>
      <c r="B68" s="24"/>
      <c r="C68" s="76" t="s">
        <v>11</v>
      </c>
      <c r="D68" s="26"/>
      <c r="E68" s="27"/>
      <c r="F68" s="28"/>
      <c r="G68" s="28"/>
      <c r="H68" s="29"/>
      <c r="I68" s="94"/>
      <c r="J68" s="135"/>
    </row>
    <row r="69" spans="1:10" ht="13.5" thickBot="1">
      <c r="A69" s="116">
        <v>803</v>
      </c>
      <c r="B69" s="83"/>
      <c r="C69" s="84" t="s">
        <v>93</v>
      </c>
      <c r="D69" s="85"/>
      <c r="E69" s="96"/>
      <c r="F69" s="87">
        <f>SUM(F70:F70)</f>
        <v>17955</v>
      </c>
      <c r="G69" s="87">
        <f>SUM(G70:G70)</f>
        <v>17955</v>
      </c>
      <c r="H69" s="153">
        <f>G69/F69*100</f>
        <v>100</v>
      </c>
      <c r="I69" s="94"/>
      <c r="J69" s="135"/>
    </row>
    <row r="70" spans="1:10" ht="21" customHeight="1">
      <c r="A70" s="23"/>
      <c r="B70" s="24" t="s">
        <v>94</v>
      </c>
      <c r="C70" s="71" t="s">
        <v>95</v>
      </c>
      <c r="D70" s="72">
        <f>F70/$F$15*100</f>
        <v>0.5666325835037491</v>
      </c>
      <c r="E70" s="73"/>
      <c r="F70" s="74">
        <v>17955</v>
      </c>
      <c r="G70" s="74">
        <v>17955</v>
      </c>
      <c r="H70" s="75">
        <f>G70/F70*100</f>
        <v>100</v>
      </c>
      <c r="I70" s="82"/>
      <c r="J70" s="136">
        <f>G70/$G$15*100</f>
        <v>0.9292636536545603</v>
      </c>
    </row>
    <row r="71" spans="1:10" ht="76.5">
      <c r="A71" s="15"/>
      <c r="B71" s="17"/>
      <c r="C71" s="18" t="s">
        <v>97</v>
      </c>
      <c r="D71" s="19"/>
      <c r="E71" s="20">
        <f>F71/$F$115*100</f>
        <v>0</v>
      </c>
      <c r="F71" s="21">
        <f>SUM(F73)</f>
        <v>0</v>
      </c>
      <c r="G71" s="21">
        <f>SUM(G73)</f>
        <v>2500</v>
      </c>
      <c r="H71" s="22" t="e">
        <f>G71/F71*100</f>
        <v>#DIV/0!</v>
      </c>
      <c r="I71" s="114">
        <f>G71/$G$115*100</f>
        <v>0.013411758861511199</v>
      </c>
      <c r="J71" s="134"/>
    </row>
    <row r="72" spans="1:10" ht="13.5" thickBot="1">
      <c r="A72" s="23"/>
      <c r="B72" s="24"/>
      <c r="C72" s="76" t="s">
        <v>11</v>
      </c>
      <c r="D72" s="26"/>
      <c r="E72" s="27"/>
      <c r="F72" s="28"/>
      <c r="G72" s="28"/>
      <c r="H72" s="29"/>
      <c r="I72" s="94"/>
      <c r="J72" s="135"/>
    </row>
    <row r="73" spans="1:10" ht="13.5" thickBot="1">
      <c r="A73" s="116">
        <v>851</v>
      </c>
      <c r="B73" s="83"/>
      <c r="C73" s="84" t="s">
        <v>31</v>
      </c>
      <c r="D73" s="85"/>
      <c r="E73" s="96"/>
      <c r="F73" s="87">
        <f>SUM(F74:F74)</f>
        <v>0</v>
      </c>
      <c r="G73" s="87">
        <f>SUM(G74:G74)</f>
        <v>2500</v>
      </c>
      <c r="H73" s="153" t="e">
        <f>G73/F73*100</f>
        <v>#DIV/0!</v>
      </c>
      <c r="I73" s="94"/>
      <c r="J73" s="135"/>
    </row>
    <row r="74" spans="1:10" ht="21" customHeight="1">
      <c r="A74" s="23"/>
      <c r="B74" s="24" t="s">
        <v>98</v>
      </c>
      <c r="C74" s="71" t="s">
        <v>99</v>
      </c>
      <c r="D74" s="72">
        <f>F74/$F$15*100</f>
        <v>0</v>
      </c>
      <c r="E74" s="73"/>
      <c r="F74" s="74"/>
      <c r="G74" s="74">
        <v>2500</v>
      </c>
      <c r="H74" s="75" t="e">
        <f>G74/F74*100</f>
        <v>#DIV/0!</v>
      </c>
      <c r="I74" s="82"/>
      <c r="J74" s="136">
        <f>G74/$G$15*100</f>
        <v>0.12938786600592597</v>
      </c>
    </row>
    <row r="75" spans="1:10" ht="76.5">
      <c r="A75" s="15"/>
      <c r="B75" s="17"/>
      <c r="C75" s="18" t="s">
        <v>100</v>
      </c>
      <c r="D75" s="19"/>
      <c r="E75" s="20">
        <f>F75/$F$115*100</f>
        <v>1.463622628359378</v>
      </c>
      <c r="F75" s="21">
        <f>SUM(F77)</f>
        <v>478471</v>
      </c>
      <c r="G75" s="21">
        <f>SUM(G77)</f>
        <v>214981</v>
      </c>
      <c r="H75" s="22">
        <f>G75/F75*100</f>
        <v>44.930831753648604</v>
      </c>
      <c r="I75" s="114">
        <f>G75/$G$115*100</f>
        <v>1.1533093327226156</v>
      </c>
      <c r="J75" s="134"/>
    </row>
    <row r="76" spans="1:10" ht="13.5" thickBot="1">
      <c r="A76" s="23"/>
      <c r="B76" s="24"/>
      <c r="C76" s="76" t="s">
        <v>11</v>
      </c>
      <c r="D76" s="26"/>
      <c r="E76" s="27"/>
      <c r="F76" s="28"/>
      <c r="G76" s="28"/>
      <c r="H76" s="29"/>
      <c r="I76" s="94"/>
      <c r="J76" s="135"/>
    </row>
    <row r="77" spans="1:10" ht="13.5" thickBot="1">
      <c r="A77" s="116">
        <v>852</v>
      </c>
      <c r="B77" s="83"/>
      <c r="C77" s="84" t="s">
        <v>73</v>
      </c>
      <c r="D77" s="85"/>
      <c r="E77" s="96"/>
      <c r="F77" s="87">
        <f>SUM(F78:F79)</f>
        <v>478471</v>
      </c>
      <c r="G77" s="87">
        <f>SUM(G78:G79)</f>
        <v>214981</v>
      </c>
      <c r="H77" s="154">
        <f>G77/F77*100</f>
        <v>44.930831753648604</v>
      </c>
      <c r="I77" s="94"/>
      <c r="J77" s="135"/>
    </row>
    <row r="78" spans="1:10" ht="21" customHeight="1">
      <c r="A78" s="23"/>
      <c r="B78" s="24" t="s">
        <v>78</v>
      </c>
      <c r="C78" s="71" t="s">
        <v>33</v>
      </c>
      <c r="D78" s="72">
        <f>F78/$F$15*100</f>
        <v>14.409509202453988</v>
      </c>
      <c r="E78" s="73"/>
      <c r="F78" s="74">
        <v>456597</v>
      </c>
      <c r="G78" s="74">
        <v>204044</v>
      </c>
      <c r="H78" s="75">
        <f>G78/F78*100</f>
        <v>44.687985247384454</v>
      </c>
      <c r="I78" s="82"/>
      <c r="J78" s="136">
        <f>G78/$G$15*100</f>
        <v>10.560327092525263</v>
      </c>
    </row>
    <row r="79" spans="1:10" ht="12.75">
      <c r="A79" s="23"/>
      <c r="B79" s="24" t="s">
        <v>101</v>
      </c>
      <c r="C79" s="49" t="s">
        <v>34</v>
      </c>
      <c r="D79" s="50"/>
      <c r="E79" s="57"/>
      <c r="F79" s="52">
        <v>21874</v>
      </c>
      <c r="G79" s="52">
        <v>10937</v>
      </c>
      <c r="H79" s="35">
        <f>G79/F79*100</f>
        <v>50</v>
      </c>
      <c r="I79" s="94"/>
      <c r="J79" s="135"/>
    </row>
    <row r="80" spans="1:10" ht="12.75">
      <c r="A80" s="15"/>
      <c r="B80" s="17"/>
      <c r="C80" s="18" t="s">
        <v>57</v>
      </c>
      <c r="D80" s="19"/>
      <c r="E80" s="20">
        <f>F80/$F$115*100</f>
        <v>21.652668059756863</v>
      </c>
      <c r="F80" s="21">
        <f>SUM(F83,F85,F87,F89,F91,F94,F96,F98,F100,F104,F106,F110)</f>
        <v>7078446</v>
      </c>
      <c r="G80" s="21">
        <f>SUM(G82,G85,G87,G89,G91,G94,G96,G98,G100,G104,G106,G110)</f>
        <v>3468927</v>
      </c>
      <c r="H80" s="22">
        <f>G80/F80*100</f>
        <v>49.00690066718034</v>
      </c>
      <c r="I80" s="114">
        <f>G80/$G$115*100</f>
        <v>18.60976497287418</v>
      </c>
      <c r="J80" s="134"/>
    </row>
    <row r="81" spans="1:10" ht="12.75">
      <c r="A81" s="23"/>
      <c r="B81" s="24"/>
      <c r="C81" s="25" t="s">
        <v>11</v>
      </c>
      <c r="D81" s="50"/>
      <c r="E81" s="27"/>
      <c r="F81" s="28"/>
      <c r="G81" s="28"/>
      <c r="H81" s="29"/>
      <c r="I81" s="94"/>
      <c r="J81" s="135"/>
    </row>
    <row r="82" spans="1:10" s="5" customFormat="1" ht="77.25" thickBot="1">
      <c r="A82" s="98"/>
      <c r="B82" s="99"/>
      <c r="C82" s="77" t="s">
        <v>63</v>
      </c>
      <c r="D82" s="78"/>
      <c r="E82" s="80">
        <f>F82/$F$115*100</f>
        <v>0.741500563215322</v>
      </c>
      <c r="F82" s="79">
        <f>SUM(F83)</f>
        <v>242403</v>
      </c>
      <c r="G82" s="79">
        <f>SUM(G84)</f>
        <v>115545</v>
      </c>
      <c r="H82" s="80">
        <f aca="true" t="shared" si="2" ref="H82:H112">G82/F82*100</f>
        <v>47.66648927612282</v>
      </c>
      <c r="I82" s="146">
        <f>G82/$G$115*100</f>
        <v>0.6198646710613245</v>
      </c>
      <c r="J82" s="139"/>
    </row>
    <row r="83" spans="1:10" s="5" customFormat="1" ht="18" customHeight="1" thickBot="1">
      <c r="A83" s="83" t="s">
        <v>12</v>
      </c>
      <c r="B83" s="83"/>
      <c r="C83" s="84" t="s">
        <v>13</v>
      </c>
      <c r="D83" s="85"/>
      <c r="E83" s="101"/>
      <c r="F83" s="87">
        <f>SUM(F84)</f>
        <v>242403</v>
      </c>
      <c r="G83" s="87">
        <f>SUM(G84)</f>
        <v>115545</v>
      </c>
      <c r="H83" s="153">
        <f t="shared" si="2"/>
        <v>47.66648927612282</v>
      </c>
      <c r="I83" s="97"/>
      <c r="J83" s="140"/>
    </row>
    <row r="84" spans="1:10" ht="21.75" customHeight="1" thickBot="1">
      <c r="A84" s="88"/>
      <c r="B84" s="24" t="s">
        <v>14</v>
      </c>
      <c r="C84" s="49" t="s">
        <v>15</v>
      </c>
      <c r="D84" s="50" t="e">
        <f>F84/$F$43*100</f>
        <v>#DIV/0!</v>
      </c>
      <c r="E84" s="57"/>
      <c r="F84" s="52">
        <v>242403</v>
      </c>
      <c r="G84" s="52">
        <v>115545</v>
      </c>
      <c r="H84" s="53">
        <f t="shared" si="2"/>
        <v>47.66648927612282</v>
      </c>
      <c r="I84" s="147"/>
      <c r="J84" s="141"/>
    </row>
    <row r="85" spans="1:10" ht="52.5" customHeight="1" thickBot="1">
      <c r="A85" s="102">
        <v>756</v>
      </c>
      <c r="B85" s="100"/>
      <c r="C85" s="84" t="s">
        <v>58</v>
      </c>
      <c r="D85" s="85"/>
      <c r="E85" s="86"/>
      <c r="F85" s="87">
        <f>SUM(F86)</f>
        <v>3762753</v>
      </c>
      <c r="G85" s="87">
        <f>SUM(G86)</f>
        <v>1626212</v>
      </c>
      <c r="H85" s="153">
        <f t="shared" si="2"/>
        <v>43.218675262500625</v>
      </c>
      <c r="I85" s="94"/>
      <c r="J85" s="135"/>
    </row>
    <row r="86" spans="1:10" ht="39" thickBot="1">
      <c r="A86" s="104"/>
      <c r="B86" s="24">
        <v>75622</v>
      </c>
      <c r="C86" s="49" t="s">
        <v>59</v>
      </c>
      <c r="D86" s="50">
        <f>F86/$F$53*100</f>
        <v>17.18326241290213</v>
      </c>
      <c r="E86" s="57"/>
      <c r="F86" s="52">
        <v>3762753</v>
      </c>
      <c r="G86" s="52">
        <v>1626212</v>
      </c>
      <c r="H86" s="53">
        <f t="shared" si="2"/>
        <v>43.218675262500625</v>
      </c>
      <c r="I86" s="148"/>
      <c r="J86" s="142"/>
    </row>
    <row r="87" spans="1:10" ht="13.5" thickBot="1">
      <c r="A87" s="115">
        <v>600</v>
      </c>
      <c r="B87" s="83"/>
      <c r="C87" s="84" t="s">
        <v>16</v>
      </c>
      <c r="D87" s="85"/>
      <c r="E87" s="101"/>
      <c r="F87" s="87">
        <f>SUM(F88)</f>
        <v>91186</v>
      </c>
      <c r="G87" s="87">
        <f>SUM(G88)</f>
        <v>10565</v>
      </c>
      <c r="H87" s="153">
        <f>G87/F87*100</f>
        <v>11.586208409185621</v>
      </c>
      <c r="I87" s="103"/>
      <c r="J87" s="137"/>
    </row>
    <row r="88" spans="1:10" ht="13.5" thickBot="1">
      <c r="A88" s="23"/>
      <c r="B88" s="36">
        <v>60014</v>
      </c>
      <c r="C88" s="49" t="s">
        <v>17</v>
      </c>
      <c r="D88" s="106"/>
      <c r="E88" s="107"/>
      <c r="F88" s="52">
        <v>91186</v>
      </c>
      <c r="G88" s="52">
        <v>10565</v>
      </c>
      <c r="H88" s="53">
        <f t="shared" si="2"/>
        <v>11.586208409185621</v>
      </c>
      <c r="I88" s="149"/>
      <c r="J88" s="143"/>
    </row>
    <row r="89" spans="1:10" ht="13.5" thickBot="1">
      <c r="A89" s="115">
        <v>700</v>
      </c>
      <c r="B89" s="83"/>
      <c r="C89" s="84" t="s">
        <v>47</v>
      </c>
      <c r="D89" s="85"/>
      <c r="E89" s="86"/>
      <c r="F89" s="87">
        <f>SUM(F90)</f>
        <v>581900</v>
      </c>
      <c r="G89" s="87">
        <f>SUM(G90)</f>
        <v>38387</v>
      </c>
      <c r="H89" s="153">
        <f>G89/F89*100</f>
        <v>6.596837944664031</v>
      </c>
      <c r="I89" s="82"/>
      <c r="J89" s="136"/>
    </row>
    <row r="90" spans="1:10" ht="26.25" thickBot="1">
      <c r="A90" s="23"/>
      <c r="B90" s="24">
        <v>70005</v>
      </c>
      <c r="C90" s="49" t="s">
        <v>18</v>
      </c>
      <c r="D90" s="106"/>
      <c r="E90" s="107"/>
      <c r="F90" s="52">
        <v>581900</v>
      </c>
      <c r="G90" s="52">
        <v>38387</v>
      </c>
      <c r="H90" s="53">
        <f t="shared" si="2"/>
        <v>6.596837944664031</v>
      </c>
      <c r="I90" s="149"/>
      <c r="J90" s="143"/>
    </row>
    <row r="91" spans="1:10" ht="13.5" thickBot="1">
      <c r="A91" s="115">
        <v>750</v>
      </c>
      <c r="B91" s="83"/>
      <c r="C91" s="84" t="s">
        <v>22</v>
      </c>
      <c r="D91" s="85"/>
      <c r="E91" s="101"/>
      <c r="F91" s="87">
        <f>SUM(F92:F93)</f>
        <v>96620</v>
      </c>
      <c r="G91" s="87">
        <f>SUM(G92:G93)</f>
        <v>96536</v>
      </c>
      <c r="H91" s="153">
        <f t="shared" si="2"/>
        <v>99.91306147795488</v>
      </c>
      <c r="I91" s="103"/>
      <c r="J91" s="137"/>
    </row>
    <row r="92" spans="1:10" ht="12.75">
      <c r="A92" s="48"/>
      <c r="B92" s="69" t="s">
        <v>102</v>
      </c>
      <c r="C92" s="108" t="s">
        <v>23</v>
      </c>
      <c r="D92" s="109"/>
      <c r="E92" s="110"/>
      <c r="F92" s="111">
        <v>80445</v>
      </c>
      <c r="G92" s="111">
        <v>72058</v>
      </c>
      <c r="H92" s="75">
        <f t="shared" si="2"/>
        <v>89.57424327180061</v>
      </c>
      <c r="I92" s="103"/>
      <c r="J92" s="137"/>
    </row>
    <row r="93" spans="1:10" ht="13.5" thickBot="1">
      <c r="A93" s="23"/>
      <c r="B93" s="24">
        <v>75020</v>
      </c>
      <c r="C93" s="61" t="s">
        <v>24</v>
      </c>
      <c r="D93" s="54"/>
      <c r="E93" s="62"/>
      <c r="F93" s="63">
        <v>16175</v>
      </c>
      <c r="G93" s="63">
        <v>24478</v>
      </c>
      <c r="H93" s="64">
        <f t="shared" si="2"/>
        <v>151.3323029366306</v>
      </c>
      <c r="I93" s="82"/>
      <c r="J93" s="136"/>
    </row>
    <row r="94" spans="1:10" ht="26.25" thickBot="1">
      <c r="A94" s="115">
        <v>754</v>
      </c>
      <c r="B94" s="112"/>
      <c r="C94" s="84" t="s">
        <v>64</v>
      </c>
      <c r="D94" s="85"/>
      <c r="E94" s="101"/>
      <c r="F94" s="87">
        <f>SUM(F95)</f>
        <v>400</v>
      </c>
      <c r="G94" s="87">
        <f>SUM(G95)</f>
        <v>308</v>
      </c>
      <c r="H94" s="154">
        <f t="shared" si="2"/>
        <v>77</v>
      </c>
      <c r="I94" s="103"/>
      <c r="J94" s="137"/>
    </row>
    <row r="95" spans="1:10" ht="26.25" thickBot="1">
      <c r="A95" s="23"/>
      <c r="B95" s="36">
        <v>75411</v>
      </c>
      <c r="C95" s="49" t="s">
        <v>65</v>
      </c>
      <c r="D95" s="50"/>
      <c r="E95" s="57"/>
      <c r="F95" s="52">
        <v>400</v>
      </c>
      <c r="G95" s="52">
        <v>308</v>
      </c>
      <c r="H95" s="53">
        <f t="shared" si="2"/>
        <v>77</v>
      </c>
      <c r="I95" s="148"/>
      <c r="J95" s="142"/>
    </row>
    <row r="96" spans="1:10" s="5" customFormat="1" ht="51.75" thickBot="1">
      <c r="A96" s="115">
        <v>756</v>
      </c>
      <c r="B96" s="83"/>
      <c r="C96" s="84" t="s">
        <v>58</v>
      </c>
      <c r="D96" s="85"/>
      <c r="E96" s="101"/>
      <c r="F96" s="87">
        <f>SUM(F97)</f>
        <v>1879946</v>
      </c>
      <c r="G96" s="87">
        <f>SUM(G97)</f>
        <v>1280870</v>
      </c>
      <c r="H96" s="153">
        <f t="shared" si="2"/>
        <v>68.1333400001915</v>
      </c>
      <c r="I96" s="103"/>
      <c r="J96" s="137"/>
    </row>
    <row r="97" spans="1:10" ht="39" thickBot="1">
      <c r="A97" s="23"/>
      <c r="B97" s="24">
        <v>75618</v>
      </c>
      <c r="C97" s="49" t="s">
        <v>66</v>
      </c>
      <c r="D97" s="50"/>
      <c r="E97" s="57"/>
      <c r="F97" s="52">
        <v>1879946</v>
      </c>
      <c r="G97" s="52">
        <v>1280870</v>
      </c>
      <c r="H97" s="53">
        <f t="shared" si="2"/>
        <v>68.1333400001915</v>
      </c>
      <c r="I97" s="82"/>
      <c r="J97" s="136"/>
    </row>
    <row r="98" spans="1:10" s="5" customFormat="1" ht="13.5" thickBot="1">
      <c r="A98" s="115">
        <v>758</v>
      </c>
      <c r="B98" s="83"/>
      <c r="C98" s="84" t="s">
        <v>67</v>
      </c>
      <c r="D98" s="85"/>
      <c r="E98" s="101"/>
      <c r="F98" s="87">
        <f>SUM(F99)</f>
        <v>100224</v>
      </c>
      <c r="G98" s="87">
        <f>SUM(G99)</f>
        <v>92039</v>
      </c>
      <c r="H98" s="153">
        <f t="shared" si="2"/>
        <v>91.83329342273308</v>
      </c>
      <c r="I98" s="103"/>
      <c r="J98" s="137"/>
    </row>
    <row r="99" spans="1:10" ht="13.5" thickBot="1">
      <c r="A99" s="23"/>
      <c r="B99" s="24">
        <v>75814</v>
      </c>
      <c r="C99" s="49" t="s">
        <v>68</v>
      </c>
      <c r="D99" s="50"/>
      <c r="E99" s="57"/>
      <c r="F99" s="52">
        <v>100224</v>
      </c>
      <c r="G99" s="52">
        <v>92039</v>
      </c>
      <c r="H99" s="53">
        <f t="shared" si="2"/>
        <v>91.83329342273308</v>
      </c>
      <c r="I99" s="82"/>
      <c r="J99" s="136"/>
    </row>
    <row r="100" spans="1:10" ht="13.5" thickBot="1">
      <c r="A100" s="115">
        <v>801</v>
      </c>
      <c r="B100" s="83"/>
      <c r="C100" s="84" t="s">
        <v>29</v>
      </c>
      <c r="D100" s="85"/>
      <c r="E100" s="86"/>
      <c r="F100" s="87">
        <f>SUM(F101:F103)</f>
        <v>100286</v>
      </c>
      <c r="G100" s="87">
        <f>SUM(G101:G103)</f>
        <v>83168</v>
      </c>
      <c r="H100" s="153">
        <f t="shared" si="2"/>
        <v>82.93081786091777</v>
      </c>
      <c r="I100" s="82"/>
      <c r="J100" s="136"/>
    </row>
    <row r="101" spans="1:10" ht="12.75">
      <c r="A101" s="23"/>
      <c r="B101" s="24">
        <v>80120</v>
      </c>
      <c r="C101" s="71" t="s">
        <v>30</v>
      </c>
      <c r="D101" s="72"/>
      <c r="E101" s="73"/>
      <c r="F101" s="74">
        <v>1542</v>
      </c>
      <c r="G101" s="74">
        <v>1670</v>
      </c>
      <c r="H101" s="75">
        <f t="shared" si="2"/>
        <v>108.30090791180285</v>
      </c>
      <c r="I101" s="82"/>
      <c r="J101" s="136"/>
    </row>
    <row r="102" spans="1:10" ht="12.75">
      <c r="A102" s="23"/>
      <c r="B102" s="24">
        <v>80130</v>
      </c>
      <c r="C102" s="31" t="s">
        <v>54</v>
      </c>
      <c r="D102" s="32"/>
      <c r="E102" s="33"/>
      <c r="F102" s="34">
        <v>97986</v>
      </c>
      <c r="G102" s="34">
        <v>80740</v>
      </c>
      <c r="H102" s="35">
        <f>G102/F102*100</f>
        <v>82.3995264629641</v>
      </c>
      <c r="I102" s="82"/>
      <c r="J102" s="136"/>
    </row>
    <row r="103" spans="1:10" ht="13.5" thickBot="1">
      <c r="A103" s="23"/>
      <c r="B103" s="24">
        <v>80197</v>
      </c>
      <c r="C103" s="61" t="s">
        <v>60</v>
      </c>
      <c r="D103" s="54"/>
      <c r="E103" s="62"/>
      <c r="F103" s="63">
        <v>758</v>
      </c>
      <c r="G103" s="63">
        <v>758</v>
      </c>
      <c r="H103" s="64">
        <f>G103/F103*100</f>
        <v>100</v>
      </c>
      <c r="I103" s="82"/>
      <c r="J103" s="136"/>
    </row>
    <row r="104" spans="1:10" s="5" customFormat="1" ht="13.5" thickBot="1">
      <c r="A104" s="115">
        <v>852</v>
      </c>
      <c r="B104" s="83"/>
      <c r="C104" s="84" t="s">
        <v>73</v>
      </c>
      <c r="D104" s="85"/>
      <c r="E104" s="101"/>
      <c r="F104" s="87">
        <f>SUM(F105)</f>
        <v>17645</v>
      </c>
      <c r="G104" s="87">
        <f>SUM(G105)</f>
        <v>8968</v>
      </c>
      <c r="H104" s="153">
        <f>G104/F104*100</f>
        <v>50.82459620289034</v>
      </c>
      <c r="I104" s="103"/>
      <c r="J104" s="137"/>
    </row>
    <row r="105" spans="1:10" ht="13.5" thickBot="1">
      <c r="A105" s="23"/>
      <c r="B105" s="24" t="s">
        <v>78</v>
      </c>
      <c r="C105" s="49" t="s">
        <v>53</v>
      </c>
      <c r="D105" s="50"/>
      <c r="E105" s="57"/>
      <c r="F105" s="52">
        <f>474242-456597</f>
        <v>17645</v>
      </c>
      <c r="G105" s="52">
        <f>213012-204044</f>
        <v>8968</v>
      </c>
      <c r="H105" s="53">
        <f>G105/F105*100</f>
        <v>50.82459620289034</v>
      </c>
      <c r="I105" s="82"/>
      <c r="J105" s="136"/>
    </row>
    <row r="106" spans="1:10" s="5" customFormat="1" ht="13.5" thickBot="1">
      <c r="A106" s="115">
        <v>853</v>
      </c>
      <c r="B106" s="83"/>
      <c r="C106" s="84" t="s">
        <v>32</v>
      </c>
      <c r="D106" s="85"/>
      <c r="E106" s="101"/>
      <c r="F106" s="87">
        <f>SUM(F107:F109)</f>
        <v>11400</v>
      </c>
      <c r="G106" s="87">
        <f>SUM(G107:G109)</f>
        <v>9062</v>
      </c>
      <c r="H106" s="153">
        <f t="shared" si="2"/>
        <v>79.49122807017544</v>
      </c>
      <c r="I106" s="103"/>
      <c r="J106" s="137"/>
    </row>
    <row r="107" spans="1:10" ht="25.5" hidden="1">
      <c r="A107" s="23"/>
      <c r="B107" s="24">
        <v>85321</v>
      </c>
      <c r="C107" s="71" t="s">
        <v>35</v>
      </c>
      <c r="D107" s="72"/>
      <c r="E107" s="73"/>
      <c r="F107" s="74"/>
      <c r="G107" s="74"/>
      <c r="H107" s="67" t="e">
        <f t="shared" si="2"/>
        <v>#DIV/0!</v>
      </c>
      <c r="I107" s="82"/>
      <c r="J107" s="136"/>
    </row>
    <row r="108" spans="1:10" ht="12.75">
      <c r="A108" s="23"/>
      <c r="B108" s="24" t="s">
        <v>70</v>
      </c>
      <c r="C108" s="31" t="s">
        <v>71</v>
      </c>
      <c r="D108" s="32"/>
      <c r="E108" s="33"/>
      <c r="F108" s="34">
        <v>11000</v>
      </c>
      <c r="G108" s="34">
        <v>9000</v>
      </c>
      <c r="H108" s="70">
        <f t="shared" si="2"/>
        <v>81.81818181818183</v>
      </c>
      <c r="I108" s="82"/>
      <c r="J108" s="136"/>
    </row>
    <row r="109" spans="1:10" ht="13.5" thickBot="1">
      <c r="A109" s="48"/>
      <c r="B109" s="24">
        <v>85333</v>
      </c>
      <c r="C109" s="61" t="s">
        <v>36</v>
      </c>
      <c r="D109" s="54"/>
      <c r="E109" s="62"/>
      <c r="F109" s="63">
        <v>400</v>
      </c>
      <c r="G109" s="63">
        <v>62</v>
      </c>
      <c r="H109" s="64">
        <f t="shared" si="2"/>
        <v>15.5</v>
      </c>
      <c r="I109" s="103"/>
      <c r="J109" s="136"/>
    </row>
    <row r="110" spans="1:10" s="5" customFormat="1" ht="26.25" thickBot="1">
      <c r="A110" s="115">
        <v>854</v>
      </c>
      <c r="B110" s="83"/>
      <c r="C110" s="84" t="s">
        <v>37</v>
      </c>
      <c r="D110" s="85"/>
      <c r="E110" s="101"/>
      <c r="F110" s="87">
        <f>SUM(F111:F114)</f>
        <v>193683</v>
      </c>
      <c r="G110" s="87">
        <f>SUM(G111:G114)</f>
        <v>107267</v>
      </c>
      <c r="H110" s="153">
        <f t="shared" si="2"/>
        <v>55.382764620539746</v>
      </c>
      <c r="I110" s="103"/>
      <c r="J110" s="137"/>
    </row>
    <row r="111" spans="1:10" ht="25.5">
      <c r="A111" s="113"/>
      <c r="B111" s="89">
        <v>85403</v>
      </c>
      <c r="C111" s="90" t="s">
        <v>38</v>
      </c>
      <c r="D111" s="91"/>
      <c r="E111" s="66"/>
      <c r="F111" s="92">
        <v>40367</v>
      </c>
      <c r="G111" s="92">
        <v>27722</v>
      </c>
      <c r="H111" s="93">
        <f t="shared" si="2"/>
        <v>68.67490772165382</v>
      </c>
      <c r="I111" s="150"/>
      <c r="J111" s="141"/>
    </row>
    <row r="112" spans="1:10" ht="38.25">
      <c r="A112" s="48"/>
      <c r="B112" s="24">
        <v>85406</v>
      </c>
      <c r="C112" s="71" t="s">
        <v>69</v>
      </c>
      <c r="D112" s="72"/>
      <c r="E112" s="73"/>
      <c r="F112" s="74">
        <v>40</v>
      </c>
      <c r="G112" s="74">
        <v>51</v>
      </c>
      <c r="H112" s="75">
        <f t="shared" si="2"/>
        <v>127.49999999999999</v>
      </c>
      <c r="I112" s="151"/>
      <c r="J112" s="138"/>
    </row>
    <row r="113" spans="1:10" ht="25.5">
      <c r="A113" s="48"/>
      <c r="B113" s="24">
        <v>85407</v>
      </c>
      <c r="C113" s="31" t="s">
        <v>39</v>
      </c>
      <c r="D113" s="32"/>
      <c r="E113" s="33"/>
      <c r="F113" s="34">
        <v>25</v>
      </c>
      <c r="G113" s="34">
        <v>2409</v>
      </c>
      <c r="H113" s="35">
        <f>G113/F113*100</f>
        <v>9636</v>
      </c>
      <c r="I113" s="103"/>
      <c r="J113" s="136"/>
    </row>
    <row r="114" spans="1:10" ht="13.5" thickBot="1">
      <c r="A114" s="48"/>
      <c r="B114" s="24">
        <v>85410</v>
      </c>
      <c r="C114" s="61" t="s">
        <v>40</v>
      </c>
      <c r="D114" s="54"/>
      <c r="E114" s="62"/>
      <c r="F114" s="63">
        <v>153251</v>
      </c>
      <c r="G114" s="63">
        <v>77085</v>
      </c>
      <c r="H114" s="64">
        <f>G114/F114*100</f>
        <v>50.29983491135458</v>
      </c>
      <c r="I114" s="152"/>
      <c r="J114" s="142"/>
    </row>
    <row r="115" spans="1:10" ht="27.75" customHeight="1" thickBot="1">
      <c r="A115" s="117"/>
      <c r="B115" s="118"/>
      <c r="C115" s="119" t="s">
        <v>61</v>
      </c>
      <c r="D115" s="120" t="s">
        <v>62</v>
      </c>
      <c r="E115" s="121">
        <f>SUM(E15:E114)</f>
        <v>100.7262057738931</v>
      </c>
      <c r="F115" s="122">
        <f>SUM(F11,F15,F36,F53,F59,F63,F67,F71,F75,F80)</f>
        <v>32690872</v>
      </c>
      <c r="G115" s="122">
        <f>SUM(G11,G15,G36,G53,G59,G63,G67,G71,G75,G80)</f>
        <v>18640359</v>
      </c>
      <c r="H115" s="121">
        <f>G115/F115*100</f>
        <v>57.02007275914818</v>
      </c>
      <c r="I115" s="144">
        <f>SUM(I15:I114)</f>
        <v>100.59330938851554</v>
      </c>
      <c r="J115" s="145" t="s">
        <v>62</v>
      </c>
    </row>
    <row r="117" spans="6:7" ht="12.75">
      <c r="F117" s="6"/>
      <c r="G117" s="6"/>
    </row>
    <row r="118" spans="6:7" ht="12.75">
      <c r="F118" s="6"/>
      <c r="G118" s="6"/>
    </row>
  </sheetData>
  <mergeCells count="8">
    <mergeCell ref="A7:J7"/>
    <mergeCell ref="A8:J8"/>
    <mergeCell ref="D10:E10"/>
    <mergeCell ref="I10:J10"/>
    <mergeCell ref="F3:H3"/>
    <mergeCell ref="F2:H2"/>
    <mergeCell ref="F1:H1"/>
    <mergeCell ref="A6:J6"/>
  </mergeCells>
  <printOptions horizont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2005-08-23T08:21:54Z</cp:lastPrinted>
  <dcterms:created xsi:type="dcterms:W3CDTF">2002-07-17T11:54:10Z</dcterms:created>
  <dcterms:modified xsi:type="dcterms:W3CDTF">2005-08-23T08:22:27Z</dcterms:modified>
  <cp:category/>
  <cp:version/>
  <cp:contentType/>
  <cp:contentStatus/>
</cp:coreProperties>
</file>