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dochody" sheetId="1" r:id="rId1"/>
    <sheet name="wydatki" sheetId="2" r:id="rId2"/>
    <sheet name="Skarb państwa" sheetId="3" r:id="rId3"/>
  </sheets>
  <externalReferences>
    <externalReference r:id="rId6"/>
  </externalReferences>
  <definedNames>
    <definedName name="_xlnm.Print_Titles" localSheetId="0">'dochody'!$8:$8</definedName>
    <definedName name="_xlnm.Print_Titles" localSheetId="1">'wydatki'!$10:$10</definedName>
  </definedNames>
  <calcPr fullCalcOnLoad="1"/>
</workbook>
</file>

<file path=xl/sharedStrings.xml><?xml version="1.0" encoding="utf-8"?>
<sst xmlns="http://schemas.openxmlformats.org/spreadsheetml/2006/main" count="236" uniqueCount="131">
  <si>
    <t>Nazwa</t>
  </si>
  <si>
    <t>DOCHODY - zestawienie według działów, rozdziałów i paragrafów</t>
  </si>
  <si>
    <t>Dział</t>
  </si>
  <si>
    <t>Rozdział</t>
  </si>
  <si>
    <t>§</t>
  </si>
  <si>
    <t>010</t>
  </si>
  <si>
    <t>Rolnictwo i łowiectwo</t>
  </si>
  <si>
    <t>01005</t>
  </si>
  <si>
    <t>Gospodarka mieszkaniowa</t>
  </si>
  <si>
    <t>Gospodarka gruntami i nieruchomościami</t>
  </si>
  <si>
    <t>Działalność usługowa</t>
  </si>
  <si>
    <t>Prace geodezyjne i kartograficzne (nieinwestycyjne)</t>
  </si>
  <si>
    <t>Opracowania geodezyjne i kartograficzne</t>
  </si>
  <si>
    <t>Nadzór budowlany</t>
  </si>
  <si>
    <t>Administracja publiczna</t>
  </si>
  <si>
    <t>Urzędy wojewódzkie</t>
  </si>
  <si>
    <t>Dotacje celowe przekazane z budżetu państwa na zadania bieżące realizowane przez powiat na podstawie porozumień z organami administracji rządowej</t>
  </si>
  <si>
    <t>097</t>
  </si>
  <si>
    <t>Wpływy z różnych dochodów</t>
  </si>
  <si>
    <t>Komisje poborowe</t>
  </si>
  <si>
    <t>Bezpieczeństwo publiczne i ochrona przeciwpożarowa</t>
  </si>
  <si>
    <t>Komendy powiatowe Policji</t>
  </si>
  <si>
    <t>Komendy powiatowe Państwowej Straży Pożarnej</t>
  </si>
  <si>
    <t>Część oświatowa subwencji ogolnej dla jednostek samorządu terytorialnego</t>
  </si>
  <si>
    <t>Część wyrównawcza subwencji ogólnej dla powiatów</t>
  </si>
  <si>
    <t>Ochrona zdrowia</t>
  </si>
  <si>
    <t>Składki na ubezpieczenia zdrowotne oraz świadczenia dla osób nie objętych obowiązkiem ubezpieczenia zdrowotnego</t>
  </si>
  <si>
    <t>Ogółem dochody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</si>
  <si>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</si>
  <si>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z zakresu administracji rządowej oraz inne zadania zlecone ustawami realizowane przez powiat</t>
  </si>
  <si>
    <t>Prace geodezyjno - urządzeniowe na potrzeby rolnictwa</t>
  </si>
  <si>
    <t>01017</t>
  </si>
  <si>
    <t>Ochrona roślin</t>
  </si>
  <si>
    <t>Pozostałe zadania w zakresie polityki społecznej</t>
  </si>
  <si>
    <t>Część równoważąca subwencji ogólnej</t>
  </si>
  <si>
    <t>Obrona cywilna</t>
  </si>
  <si>
    <t>wlasne</t>
  </si>
  <si>
    <t>podatek od osob prawnych</t>
  </si>
  <si>
    <t>podatek od osób fizycznych</t>
  </si>
  <si>
    <t>Dotacje porozumienia</t>
  </si>
  <si>
    <t>Zespoły do spraw orzekania o  niepełnosprawności</t>
  </si>
  <si>
    <t>Zarządu Powiatu Złotowskiego</t>
  </si>
  <si>
    <t>dział</t>
  </si>
  <si>
    <t>rozdział</t>
  </si>
  <si>
    <t>paragraf</t>
  </si>
  <si>
    <t>wyszczególnienie</t>
  </si>
  <si>
    <t>Plan</t>
  </si>
  <si>
    <t>4210</t>
  </si>
  <si>
    <t>4300</t>
  </si>
  <si>
    <t>Zakup usług pozostałych</t>
  </si>
  <si>
    <t>01020</t>
  </si>
  <si>
    <t>3020</t>
  </si>
  <si>
    <t>4010</t>
  </si>
  <si>
    <t>4040</t>
  </si>
  <si>
    <t>4110</t>
  </si>
  <si>
    <t>4120</t>
  </si>
  <si>
    <t>4170</t>
  </si>
  <si>
    <t>4260</t>
  </si>
  <si>
    <t>4270</t>
  </si>
  <si>
    <t>4350</t>
  </si>
  <si>
    <t>4360</t>
  </si>
  <si>
    <t>4370</t>
  </si>
  <si>
    <t>4410</t>
  </si>
  <si>
    <t>4430</t>
  </si>
  <si>
    <t>4440</t>
  </si>
  <si>
    <t>4480</t>
  </si>
  <si>
    <t>4740</t>
  </si>
  <si>
    <t>4750</t>
  </si>
  <si>
    <t>6050</t>
  </si>
  <si>
    <t>Wydatki na zakupy inwestycyjne jednostek budżetowych</t>
  </si>
  <si>
    <t>70005</t>
  </si>
  <si>
    <t>71014</t>
  </si>
  <si>
    <t>71015</t>
  </si>
  <si>
    <t>4020</t>
  </si>
  <si>
    <t>4400</t>
  </si>
  <si>
    <t>75045</t>
  </si>
  <si>
    <t>4280</t>
  </si>
  <si>
    <t>75411</t>
  </si>
  <si>
    <t>3070</t>
  </si>
  <si>
    <t>4050</t>
  </si>
  <si>
    <t>4060</t>
  </si>
  <si>
    <t>4070</t>
  </si>
  <si>
    <t>4080</t>
  </si>
  <si>
    <t>4180</t>
  </si>
  <si>
    <t>4510</t>
  </si>
  <si>
    <t>851</t>
  </si>
  <si>
    <t>85156</t>
  </si>
  <si>
    <t>DD Okonek</t>
  </si>
  <si>
    <t>DD Zakrzewo</t>
  </si>
  <si>
    <t>DD Złotów</t>
  </si>
  <si>
    <t>pow jastrowie</t>
  </si>
  <si>
    <t>4130</t>
  </si>
  <si>
    <t>85321</t>
  </si>
  <si>
    <t>Ogółem wydatki:</t>
  </si>
  <si>
    <t>Dochody Budżetu Państwa na 2007 rok związane z realizacją zadań z zakresu administracji rządowej.</t>
  </si>
  <si>
    <t>01008</t>
  </si>
  <si>
    <t>Melioracje wodne</t>
  </si>
  <si>
    <t>0690</t>
  </si>
  <si>
    <t>Wpływy z różnych opłat</t>
  </si>
  <si>
    <t>0470</t>
  </si>
  <si>
    <t>Wpływy z opłat za zarząd, użytkowanie i użytkowanie wieczyste nieruchoności</t>
  </si>
  <si>
    <t>Komendy powiatowe PSP</t>
  </si>
  <si>
    <t>Wpływy z różnych oplat</t>
  </si>
  <si>
    <t>Rozdz.</t>
  </si>
  <si>
    <t>Zwiększ.</t>
  </si>
  <si>
    <t>Zmniej.</t>
  </si>
  <si>
    <t>Plan po zmianach</t>
  </si>
  <si>
    <t>Plan przed zmianami</t>
  </si>
  <si>
    <t>zwiększenia</t>
  </si>
  <si>
    <t>zmniejszenia</t>
  </si>
  <si>
    <t xml:space="preserve">Załącznik nr 2 do </t>
  </si>
  <si>
    <t>WYDATKI - zestawienie według działów, rozdziałów i paragrafów</t>
  </si>
  <si>
    <t>Plan po korekcie</t>
  </si>
  <si>
    <t>4700</t>
  </si>
  <si>
    <t>6060</t>
  </si>
  <si>
    <t>75109</t>
  </si>
  <si>
    <t>2820</t>
  </si>
  <si>
    <t>803</t>
  </si>
  <si>
    <t>80309</t>
  </si>
  <si>
    <t>3218</t>
  </si>
  <si>
    <t>3219</t>
  </si>
  <si>
    <t>85154</t>
  </si>
  <si>
    <t>85311</t>
  </si>
  <si>
    <t>Wydatki osobowe i pochodne od wynagrodzeń:</t>
  </si>
  <si>
    <t>dotacje:</t>
  </si>
  <si>
    <t>Wydatki na obsługę długu</t>
  </si>
  <si>
    <t>Wydatki majątkowe:</t>
  </si>
  <si>
    <t xml:space="preserve">Załącznik nr 3 do </t>
  </si>
  <si>
    <t xml:space="preserve">Załącznik  nr 1  do </t>
  </si>
  <si>
    <t>Uchwały Nr 27/69/2007</t>
  </si>
  <si>
    <t>z dnia 30 maja 2007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</si>
</sst>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  <numFmt numFmtId="170" formatCode="#,##0.00_ ;[Red]\-#,##0.00\ 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Arial CE"/>
      <family val="0"/>
    </font>
    <font>
      <sz val="8"/>
      <name val="Arial"/>
      <family val="2"/>
    </font>
    <font>
      <sz val="9"/>
      <name val="Arial CE"/>
      <family val="0"/>
    </font>
    <font>
      <b/>
      <i/>
      <sz val="9"/>
      <name val="Arial CE"/>
      <family val="0"/>
    </font>
    <font>
      <b/>
      <u val="single"/>
      <sz val="10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3" fontId="2" fillId="0" borderId="0" xfId="0" applyNumberFormat="1" applyFont="1" applyAlignment="1">
      <alignment/>
    </xf>
    <xf numFmtId="0" fontId="0" fillId="0" borderId="2" xfId="0" applyFill="1" applyBorder="1" applyAlignment="1">
      <alignment horizontal="center" vertical="top"/>
    </xf>
    <xf numFmtId="0" fontId="0" fillId="0" borderId="2" xfId="0" applyBorder="1" applyAlignment="1" quotePrefix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0" fillId="0" borderId="3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NumberFormat="1" applyFont="1" applyBorder="1" applyAlignment="1">
      <alignment horizontal="right"/>
    </xf>
    <xf numFmtId="49" fontId="7" fillId="0" borderId="0" xfId="0" applyNumberFormat="1" applyFont="1" applyFill="1" applyBorder="1" applyAlignment="1">
      <alignment/>
    </xf>
    <xf numFmtId="170" fontId="2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3" xfId="0" applyBorder="1" applyAlignment="1" quotePrefix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Border="1" applyAlignment="1" quotePrefix="1">
      <alignment horizontal="center" vertical="top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" fillId="3" borderId="10" xfId="0" applyFont="1" applyFill="1" applyBorder="1" applyAlignment="1" quotePrefix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wrapText="1"/>
    </xf>
    <xf numFmtId="3" fontId="1" fillId="3" borderId="11" xfId="0" applyNumberFormat="1" applyFont="1" applyFill="1" applyBorder="1" applyAlignment="1">
      <alignment/>
    </xf>
    <xf numFmtId="3" fontId="13" fillId="3" borderId="13" xfId="0" applyNumberFormat="1" applyFont="1" applyFill="1" applyBorder="1" applyAlignment="1">
      <alignment/>
    </xf>
    <xf numFmtId="0" fontId="0" fillId="0" borderId="14" xfId="0" applyFill="1" applyBorder="1" applyAlignment="1">
      <alignment horizontal="center" vertical="top"/>
    </xf>
    <xf numFmtId="0" fontId="0" fillId="2" borderId="15" xfId="0" applyFill="1" applyBorder="1" applyAlignment="1" quotePrefix="1">
      <alignment horizontal="center" vertical="top"/>
    </xf>
    <xf numFmtId="0" fontId="0" fillId="2" borderId="16" xfId="0" applyFill="1" applyBorder="1" applyAlignment="1">
      <alignment horizontal="center" vertical="top"/>
    </xf>
    <xf numFmtId="0" fontId="0" fillId="2" borderId="15" xfId="0" applyFill="1" applyBorder="1" applyAlignment="1">
      <alignment wrapText="1"/>
    </xf>
    <xf numFmtId="3" fontId="0" fillId="2" borderId="15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18" xfId="0" applyFill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9" xfId="0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" borderId="22" xfId="0" applyFont="1" applyFill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wrapText="1"/>
    </xf>
    <xf numFmtId="3" fontId="1" fillId="3" borderId="22" xfId="0" applyNumberFormat="1" applyFont="1" applyFill="1" applyBorder="1" applyAlignment="1">
      <alignment/>
    </xf>
    <xf numFmtId="0" fontId="1" fillId="3" borderId="24" xfId="0" applyFont="1" applyFill="1" applyBorder="1" applyAlignment="1">
      <alignment horizontal="center" vertical="top"/>
    </xf>
    <xf numFmtId="3" fontId="0" fillId="3" borderId="22" xfId="0" applyNumberFormat="1" applyFill="1" applyBorder="1" applyAlignment="1">
      <alignment/>
    </xf>
    <xf numFmtId="3" fontId="13" fillId="3" borderId="25" xfId="0" applyNumberFormat="1" applyFont="1" applyFill="1" applyBorder="1" applyAlignment="1">
      <alignment/>
    </xf>
    <xf numFmtId="0" fontId="0" fillId="2" borderId="15" xfId="0" applyFill="1" applyBorder="1" applyAlignment="1">
      <alignment horizontal="center" vertical="top"/>
    </xf>
    <xf numFmtId="0" fontId="0" fillId="0" borderId="16" xfId="0" applyBorder="1" applyAlignment="1" quotePrefix="1">
      <alignment horizontal="center" vertical="top"/>
    </xf>
    <xf numFmtId="0" fontId="0" fillId="0" borderId="26" xfId="0" applyFill="1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7" xfId="0" applyBorder="1" applyAlignment="1">
      <alignment wrapText="1"/>
    </xf>
    <xf numFmtId="3" fontId="0" fillId="0" borderId="27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1" fillId="3" borderId="10" xfId="0" applyFont="1" applyFill="1" applyBorder="1" applyAlignment="1">
      <alignment horizontal="center" vertical="top"/>
    </xf>
    <xf numFmtId="3" fontId="0" fillId="3" borderId="11" xfId="0" applyNumberFormat="1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24" xfId="0" applyFill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2" xfId="0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1" fillId="3" borderId="14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1" fillId="3" borderId="15" xfId="0" applyFont="1" applyFill="1" applyBorder="1" applyAlignment="1">
      <alignment wrapText="1"/>
    </xf>
    <xf numFmtId="3" fontId="1" fillId="3" borderId="15" xfId="0" applyNumberFormat="1" applyFont="1" applyFill="1" applyBorder="1" applyAlignment="1">
      <alignment/>
    </xf>
    <xf numFmtId="3" fontId="13" fillId="3" borderId="17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3" borderId="30" xfId="0" applyNumberFormat="1" applyFont="1" applyFill="1" applyBorder="1" applyAlignment="1">
      <alignment/>
    </xf>
    <xf numFmtId="0" fontId="1" fillId="3" borderId="30" xfId="0" applyFont="1" applyFill="1" applyBorder="1" applyAlignment="1">
      <alignment wrapText="1"/>
    </xf>
    <xf numFmtId="170" fontId="1" fillId="3" borderId="31" xfId="0" applyNumberFormat="1" applyFont="1" applyFill="1" applyBorder="1" applyAlignment="1">
      <alignment/>
    </xf>
    <xf numFmtId="170" fontId="1" fillId="3" borderId="32" xfId="0" applyNumberFormat="1" applyFont="1" applyFill="1" applyBorder="1" applyAlignment="1">
      <alignment/>
    </xf>
    <xf numFmtId="0" fontId="6" fillId="0" borderId="33" xfId="0" applyNumberFormat="1" applyFont="1" applyBorder="1" applyAlignment="1">
      <alignment/>
    </xf>
    <xf numFmtId="0" fontId="6" fillId="2" borderId="33" xfId="0" applyNumberFormat="1" applyFont="1" applyFill="1" applyBorder="1" applyAlignment="1">
      <alignment/>
    </xf>
    <xf numFmtId="0" fontId="6" fillId="2" borderId="33" xfId="0" applyFont="1" applyFill="1" applyBorder="1" applyAlignment="1">
      <alignment wrapText="1"/>
    </xf>
    <xf numFmtId="170" fontId="6" fillId="2" borderId="34" xfId="0" applyNumberFormat="1" applyFont="1" applyFill="1" applyBorder="1" applyAlignment="1">
      <alignment/>
    </xf>
    <xf numFmtId="170" fontId="6" fillId="2" borderId="35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/>
    </xf>
    <xf numFmtId="0" fontId="2" fillId="0" borderId="33" xfId="0" applyFont="1" applyBorder="1" applyAlignment="1">
      <alignment wrapText="1"/>
    </xf>
    <xf numFmtId="170" fontId="2" fillId="0" borderId="34" xfId="0" applyNumberFormat="1" applyFont="1" applyBorder="1" applyAlignment="1">
      <alignment/>
    </xf>
    <xf numFmtId="170" fontId="2" fillId="0" borderId="35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36" xfId="0" applyNumberFormat="1" applyFont="1" applyBorder="1" applyAlignment="1">
      <alignment/>
    </xf>
    <xf numFmtId="0" fontId="2" fillId="0" borderId="36" xfId="0" applyFont="1" applyBorder="1" applyAlignment="1">
      <alignment wrapText="1"/>
    </xf>
    <xf numFmtId="170" fontId="2" fillId="0" borderId="37" xfId="0" applyNumberFormat="1" applyFont="1" applyBorder="1" applyAlignment="1">
      <alignment/>
    </xf>
    <xf numFmtId="170" fontId="2" fillId="0" borderId="38" xfId="0" applyNumberFormat="1" applyFont="1" applyBorder="1" applyAlignment="1">
      <alignment/>
    </xf>
    <xf numFmtId="0" fontId="6" fillId="0" borderId="39" xfId="0" applyNumberFormat="1" applyFont="1" applyBorder="1" applyAlignment="1">
      <alignment/>
    </xf>
    <xf numFmtId="0" fontId="6" fillId="2" borderId="39" xfId="0" applyNumberFormat="1" applyFont="1" applyFill="1" applyBorder="1" applyAlignment="1">
      <alignment/>
    </xf>
    <xf numFmtId="0" fontId="6" fillId="2" borderId="39" xfId="0" applyFont="1" applyFill="1" applyBorder="1" applyAlignment="1">
      <alignment wrapText="1"/>
    </xf>
    <xf numFmtId="170" fontId="6" fillId="2" borderId="40" xfId="0" applyNumberFormat="1" applyFont="1" applyFill="1" applyBorder="1" applyAlignment="1">
      <alignment/>
    </xf>
    <xf numFmtId="170" fontId="6" fillId="2" borderId="41" xfId="0" applyNumberFormat="1" applyFont="1" applyFill="1" applyBorder="1" applyAlignment="1">
      <alignment/>
    </xf>
    <xf numFmtId="0" fontId="2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170" fontId="2" fillId="0" borderId="43" xfId="0" applyNumberFormat="1" applyFont="1" applyBorder="1" applyAlignment="1">
      <alignment/>
    </xf>
    <xf numFmtId="170" fontId="2" fillId="0" borderId="44" xfId="0" applyNumberFormat="1" applyFont="1" applyBorder="1" applyAlignment="1">
      <alignment/>
    </xf>
    <xf numFmtId="0" fontId="1" fillId="3" borderId="39" xfId="0" applyNumberFormat="1" applyFont="1" applyFill="1" applyBorder="1" applyAlignment="1">
      <alignment/>
    </xf>
    <xf numFmtId="0" fontId="1" fillId="3" borderId="39" xfId="0" applyFont="1" applyFill="1" applyBorder="1" applyAlignment="1">
      <alignment wrapText="1"/>
    </xf>
    <xf numFmtId="170" fontId="1" fillId="3" borderId="40" xfId="0" applyNumberFormat="1" applyFont="1" applyFill="1" applyBorder="1" applyAlignment="1">
      <alignment/>
    </xf>
    <xf numFmtId="170" fontId="1" fillId="3" borderId="41" xfId="0" applyNumberFormat="1" applyFont="1" applyFill="1" applyBorder="1" applyAlignment="1">
      <alignment/>
    </xf>
    <xf numFmtId="49" fontId="2" fillId="0" borderId="33" xfId="0" applyNumberFormat="1" applyFont="1" applyBorder="1" applyAlignment="1">
      <alignment/>
    </xf>
    <xf numFmtId="49" fontId="7" fillId="0" borderId="34" xfId="0" applyNumberFormat="1" applyFont="1" applyFill="1" applyBorder="1" applyAlignment="1">
      <alignment/>
    </xf>
    <xf numFmtId="0" fontId="2" fillId="0" borderId="33" xfId="0" applyNumberFormat="1" applyFont="1" applyBorder="1" applyAlignment="1">
      <alignment horizontal="left"/>
    </xf>
    <xf numFmtId="0" fontId="1" fillId="3" borderId="34" xfId="0" applyNumberFormat="1" applyFont="1" applyFill="1" applyBorder="1" applyAlignment="1">
      <alignment/>
    </xf>
    <xf numFmtId="0" fontId="1" fillId="3" borderId="45" xfId="0" applyNumberFormat="1" applyFont="1" applyFill="1" applyBorder="1" applyAlignment="1">
      <alignment/>
    </xf>
    <xf numFmtId="0" fontId="1" fillId="3" borderId="33" xfId="0" applyFont="1" applyFill="1" applyBorder="1" applyAlignment="1">
      <alignment wrapText="1"/>
    </xf>
    <xf numFmtId="170" fontId="1" fillId="3" borderId="34" xfId="0" applyNumberFormat="1" applyFont="1" applyFill="1" applyBorder="1" applyAlignment="1">
      <alignment/>
    </xf>
    <xf numFmtId="170" fontId="1" fillId="3" borderId="35" xfId="0" applyNumberFormat="1" applyFont="1" applyFill="1" applyBorder="1" applyAlignment="1">
      <alignment/>
    </xf>
    <xf numFmtId="0" fontId="6" fillId="0" borderId="34" xfId="0" applyNumberFormat="1" applyFont="1" applyBorder="1" applyAlignment="1">
      <alignment/>
    </xf>
    <xf numFmtId="49" fontId="6" fillId="2" borderId="45" xfId="0" applyNumberFormat="1" applyFont="1" applyFill="1" applyBorder="1" applyAlignment="1">
      <alignment/>
    </xf>
    <xf numFmtId="0" fontId="6" fillId="2" borderId="34" xfId="0" applyNumberFormat="1" applyFont="1" applyFill="1" applyBorder="1" applyAlignment="1">
      <alignment/>
    </xf>
    <xf numFmtId="0" fontId="2" fillId="0" borderId="34" xfId="0" applyNumberFormat="1" applyFont="1" applyBorder="1" applyAlignment="1">
      <alignment/>
    </xf>
    <xf numFmtId="0" fontId="2" fillId="0" borderId="45" xfId="0" applyNumberFormat="1" applyFont="1" applyBorder="1" applyAlignment="1">
      <alignment/>
    </xf>
    <xf numFmtId="0" fontId="6" fillId="2" borderId="45" xfId="0" applyNumberFormat="1" applyFont="1" applyFill="1" applyBorder="1" applyAlignment="1">
      <alignment/>
    </xf>
    <xf numFmtId="0" fontId="2" fillId="0" borderId="45" xfId="0" applyNumberFormat="1" applyFont="1" applyFill="1" applyBorder="1" applyAlignment="1">
      <alignment/>
    </xf>
    <xf numFmtId="0" fontId="2" fillId="0" borderId="33" xfId="0" applyFont="1" applyFill="1" applyBorder="1" applyAlignment="1">
      <alignment wrapText="1"/>
    </xf>
    <xf numFmtId="170" fontId="2" fillId="0" borderId="35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46" xfId="0" applyNumberFormat="1" applyFont="1" applyBorder="1" applyAlignment="1">
      <alignment/>
    </xf>
    <xf numFmtId="49" fontId="7" fillId="0" borderId="37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/>
    </xf>
    <xf numFmtId="170" fontId="8" fillId="0" borderId="34" xfId="0" applyNumberFormat="1" applyFont="1" applyFill="1" applyBorder="1" applyAlignment="1">
      <alignment/>
    </xf>
    <xf numFmtId="170" fontId="14" fillId="2" borderId="34" xfId="0" applyNumberFormat="1" applyFont="1" applyFill="1" applyBorder="1" applyAlignment="1">
      <alignment/>
    </xf>
    <xf numFmtId="170" fontId="9" fillId="2" borderId="34" xfId="0" applyNumberFormat="1" applyFont="1" applyFill="1" applyBorder="1" applyAlignment="1">
      <alignment/>
    </xf>
    <xf numFmtId="170" fontId="8" fillId="0" borderId="37" xfId="0" applyNumberFormat="1" applyFont="1" applyFill="1" applyBorder="1" applyAlignment="1">
      <alignment/>
    </xf>
    <xf numFmtId="0" fontId="1" fillId="3" borderId="31" xfId="0" applyFont="1" applyFill="1" applyBorder="1" applyAlignment="1">
      <alignment wrapText="1"/>
    </xf>
    <xf numFmtId="0" fontId="6" fillId="2" borderId="34" xfId="0" applyFont="1" applyFill="1" applyBorder="1" applyAlignment="1">
      <alignment wrapText="1"/>
    </xf>
    <xf numFmtId="0" fontId="2" fillId="0" borderId="34" xfId="0" applyFont="1" applyBorder="1" applyAlignment="1">
      <alignment wrapText="1"/>
    </xf>
    <xf numFmtId="0" fontId="1" fillId="4" borderId="47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wrapText="1"/>
    </xf>
    <xf numFmtId="3" fontId="1" fillId="4" borderId="48" xfId="0" applyNumberFormat="1" applyFont="1" applyFill="1" applyBorder="1" applyAlignment="1">
      <alignment/>
    </xf>
    <xf numFmtId="3" fontId="1" fillId="4" borderId="1" xfId="0" applyNumberFormat="1" applyFont="1" applyFill="1" applyBorder="1" applyAlignment="1">
      <alignment/>
    </xf>
    <xf numFmtId="0" fontId="2" fillId="4" borderId="4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3" fontId="2" fillId="4" borderId="48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3" fontId="7" fillId="4" borderId="5" xfId="0" applyNumberFormat="1" applyFont="1" applyFill="1" applyBorder="1" applyAlignment="1">
      <alignment horizontal="center" vertical="center" wrapText="1"/>
    </xf>
    <xf numFmtId="0" fontId="0" fillId="4" borderId="47" xfId="0" applyNumberFormat="1" applyFont="1" applyFill="1" applyBorder="1" applyAlignment="1">
      <alignment/>
    </xf>
    <xf numFmtId="0" fontId="0" fillId="4" borderId="48" xfId="0" applyNumberFormat="1" applyFont="1" applyFill="1" applyBorder="1" applyAlignment="1">
      <alignment/>
    </xf>
    <xf numFmtId="0" fontId="1" fillId="4" borderId="5" xfId="0" applyFont="1" applyFill="1" applyBorder="1" applyAlignment="1">
      <alignment horizontal="right" wrapText="1"/>
    </xf>
    <xf numFmtId="170" fontId="10" fillId="4" borderId="1" xfId="0" applyNumberFormat="1" applyFont="1" applyFill="1" applyBorder="1" applyAlignment="1">
      <alignment/>
    </xf>
    <xf numFmtId="0" fontId="2" fillId="4" borderId="47" xfId="0" applyNumberFormat="1" applyFont="1" applyFill="1" applyBorder="1" applyAlignment="1">
      <alignment/>
    </xf>
    <xf numFmtId="49" fontId="2" fillId="4" borderId="47" xfId="0" applyNumberFormat="1" applyFont="1" applyFill="1" applyBorder="1" applyAlignment="1">
      <alignment wrapText="1"/>
    </xf>
    <xf numFmtId="170" fontId="2" fillId="4" borderId="1" xfId="0" applyNumberFormat="1" applyFont="1" applyFill="1" applyBorder="1" applyAlignment="1">
      <alignment/>
    </xf>
    <xf numFmtId="170" fontId="2" fillId="4" borderId="5" xfId="0" applyNumberFormat="1" applyFont="1" applyFill="1" applyBorder="1" applyAlignment="1">
      <alignment/>
    </xf>
    <xf numFmtId="0" fontId="1" fillId="0" borderId="4" xfId="0" applyFont="1" applyBorder="1" applyAlignment="1">
      <alignment horizontal="center" vertical="top"/>
    </xf>
    <xf numFmtId="3" fontId="2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1" fillId="2" borderId="47" xfId="0" applyFont="1" applyFill="1" applyBorder="1" applyAlignment="1">
      <alignment horizontal="right" wrapText="1"/>
    </xf>
    <xf numFmtId="0" fontId="1" fillId="2" borderId="48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3" fontId="1" fillId="3" borderId="2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karbnik\Pulpit\2007\Uk&#322;ad%20wykonawczy\Uk&#322;ad%20wyk.%20-%20wydatki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kł, wyk. wydatki"/>
      <sheetName val="Całość"/>
      <sheetName val="PINB"/>
      <sheetName val="PPP Złotów"/>
      <sheetName val="Arkusz1"/>
      <sheetName val="POW Jastrowie"/>
      <sheetName val="I LO"/>
      <sheetName val="ZSE-M"/>
      <sheetName val="ZSE"/>
      <sheetName val="ZSR"/>
      <sheetName val="ZSS"/>
      <sheetName val="Ognisko"/>
      <sheetName val="ZST"/>
      <sheetName val="DD Złotów"/>
      <sheetName val="DD Zakrzewo"/>
      <sheetName val="DD Okonek"/>
      <sheetName val="Por. J-wie"/>
      <sheetName val="SOSW J-wie"/>
      <sheetName val="KP PSP"/>
      <sheetName val="Wzorzec"/>
      <sheetName val="Dz."/>
      <sheetName val="Roz."/>
      <sheetName val="par."/>
    </sheetNames>
    <sheetDataSet>
      <sheetData sheetId="2">
        <row r="1">
          <cell r="E1" t="str">
            <v>Plan</v>
          </cell>
        </row>
        <row r="3">
          <cell r="E3">
            <v>211000</v>
          </cell>
        </row>
        <row r="4">
          <cell r="E4">
            <v>400</v>
          </cell>
        </row>
        <row r="5">
          <cell r="E5">
            <v>48470</v>
          </cell>
        </row>
        <row r="6">
          <cell r="E6">
            <v>82701</v>
          </cell>
        </row>
        <row r="7">
          <cell r="E7">
            <v>11584</v>
          </cell>
        </row>
        <row r="8">
          <cell r="E8">
            <v>30021</v>
          </cell>
        </row>
        <row r="9">
          <cell r="E9">
            <v>4043</v>
          </cell>
        </row>
        <row r="10">
          <cell r="E10">
            <v>6331</v>
          </cell>
        </row>
        <row r="11">
          <cell r="E11">
            <v>7500</v>
          </cell>
        </row>
        <row r="12">
          <cell r="E12">
            <v>600</v>
          </cell>
        </row>
        <row r="13">
          <cell r="E13">
            <v>5000</v>
          </cell>
        </row>
        <row r="14">
          <cell r="E14">
            <v>7500</v>
          </cell>
        </row>
        <row r="15">
          <cell r="E15">
            <v>3658</v>
          </cell>
        </row>
        <row r="16">
          <cell r="E16">
            <v>1192</v>
          </cell>
        </row>
        <row r="17">
          <cell r="E17">
            <v>2000</v>
          </cell>
        </row>
      </sheetData>
      <sheetData sheetId="5">
        <row r="4">
          <cell r="E4">
            <v>17000</v>
          </cell>
        </row>
      </sheetData>
      <sheetData sheetId="13">
        <row r="4">
          <cell r="E4">
            <v>3187</v>
          </cell>
        </row>
      </sheetData>
      <sheetData sheetId="14">
        <row r="4">
          <cell r="E4">
            <v>3528</v>
          </cell>
        </row>
      </sheetData>
      <sheetData sheetId="15">
        <row r="4">
          <cell r="E4">
            <v>4018</v>
          </cell>
        </row>
      </sheetData>
      <sheetData sheetId="20">
        <row r="1">
          <cell r="A1" t="str">
            <v>dział</v>
          </cell>
          <cell r="B1" t="str">
            <v>wyszczególnienie</v>
          </cell>
        </row>
        <row r="2">
          <cell r="A2" t="str">
            <v>010</v>
          </cell>
          <cell r="B2" t="str">
            <v>Rolnictwo i łowiectwo</v>
          </cell>
        </row>
        <row r="3">
          <cell r="A3" t="str">
            <v>020</v>
          </cell>
          <cell r="B3" t="str">
            <v>Leśnictwo</v>
          </cell>
        </row>
        <row r="4">
          <cell r="A4">
            <v>600</v>
          </cell>
          <cell r="B4" t="str">
            <v>Transport i łączność</v>
          </cell>
        </row>
        <row r="5">
          <cell r="A5">
            <v>700</v>
          </cell>
          <cell r="B5" t="str">
            <v>Gospodarka mieszkaniowa</v>
          </cell>
        </row>
        <row r="6">
          <cell r="A6">
            <v>710</v>
          </cell>
          <cell r="B6" t="str">
            <v>Działalność usługowa</v>
          </cell>
        </row>
        <row r="7">
          <cell r="A7">
            <v>750</v>
          </cell>
          <cell r="B7" t="str">
            <v>Administracja publiczna</v>
          </cell>
        </row>
        <row r="8">
          <cell r="A8">
            <v>751</v>
          </cell>
          <cell r="B8" t="str">
            <v>Urzędy naczelnych organów władzy państwowej, kontroli i ochrony prawa oraz sądownictwa</v>
          </cell>
        </row>
        <row r="9">
          <cell r="A9">
            <v>754</v>
          </cell>
          <cell r="B9" t="str">
            <v>Bezpieczeństwo publiczne i ochrona przeciwpożarowa</v>
          </cell>
        </row>
        <row r="10">
          <cell r="A10">
            <v>757</v>
          </cell>
          <cell r="B10" t="str">
            <v>Obsługa długu publicznego</v>
          </cell>
        </row>
        <row r="11">
          <cell r="A11">
            <v>758</v>
          </cell>
          <cell r="B11" t="str">
            <v>Różne rozliczenia</v>
          </cell>
        </row>
        <row r="12">
          <cell r="A12">
            <v>801</v>
          </cell>
          <cell r="B12" t="str">
            <v>Oświata i wychowanie</v>
          </cell>
        </row>
        <row r="13">
          <cell r="A13" t="str">
            <v>803</v>
          </cell>
          <cell r="B13" t="str">
            <v>Szkolnictwo wyższe</v>
          </cell>
        </row>
        <row r="14">
          <cell r="A14" t="str">
            <v>851</v>
          </cell>
          <cell r="B14" t="str">
            <v>Ochrona zdrowia</v>
          </cell>
        </row>
        <row r="15">
          <cell r="A15">
            <v>852</v>
          </cell>
          <cell r="B15" t="str">
            <v>Opieka społeczna</v>
          </cell>
        </row>
        <row r="16">
          <cell r="A16">
            <v>853</v>
          </cell>
          <cell r="B16" t="str">
            <v>Opieka społeczna</v>
          </cell>
        </row>
        <row r="17">
          <cell r="A17">
            <v>854</v>
          </cell>
          <cell r="B17" t="str">
            <v>Edukacyjna opieka wychowawcza</v>
          </cell>
        </row>
        <row r="18">
          <cell r="A18">
            <v>921</v>
          </cell>
          <cell r="B18" t="str">
            <v>Kultura i ochrona dziedzictwa narodowego</v>
          </cell>
        </row>
        <row r="19">
          <cell r="A19">
            <v>926</v>
          </cell>
          <cell r="B19" t="str">
            <v>Kultura fizyczna i sport</v>
          </cell>
        </row>
      </sheetData>
      <sheetData sheetId="21">
        <row r="1">
          <cell r="A1" t="str">
            <v>01005</v>
          </cell>
          <cell r="B1" t="str">
            <v>Prace geodezyjne - urządzeniowe na potrzeby rolnictwa</v>
          </cell>
        </row>
        <row r="2">
          <cell r="A2" t="str">
            <v>01017</v>
          </cell>
          <cell r="B2" t="str">
            <v>Ochrona roślin</v>
          </cell>
        </row>
        <row r="3">
          <cell r="A3" t="str">
            <v>01020</v>
          </cell>
          <cell r="B3" t="str">
            <v>Fundusz ochrony Gruntów</v>
          </cell>
        </row>
        <row r="4">
          <cell r="A4" t="str">
            <v>02001</v>
          </cell>
          <cell r="B4" t="str">
            <v>Gospodarka leśna</v>
          </cell>
        </row>
        <row r="5">
          <cell r="A5" t="str">
            <v>02002</v>
          </cell>
          <cell r="B5" t="str">
            <v>Nadzór nad gospodarką leśną</v>
          </cell>
        </row>
        <row r="6">
          <cell r="A6" t="str">
            <v>60013</v>
          </cell>
          <cell r="B6" t="str">
            <v>Drogi publiczne wojewódzkie</v>
          </cell>
        </row>
        <row r="7">
          <cell r="A7" t="str">
            <v>60014</v>
          </cell>
          <cell r="B7" t="str">
            <v>Drogi publiczne powiatowe</v>
          </cell>
        </row>
        <row r="8">
          <cell r="A8" t="str">
            <v>70005</v>
          </cell>
          <cell r="B8" t="str">
            <v>Gospodarka gruntami i nieruchomościami</v>
          </cell>
        </row>
        <row r="9">
          <cell r="A9" t="str">
            <v>71013</v>
          </cell>
          <cell r="B9" t="str">
            <v>Prace geodezyjne i kartograficzne (nieinwestycyjne)</v>
          </cell>
        </row>
        <row r="10">
          <cell r="A10" t="str">
            <v>71014</v>
          </cell>
          <cell r="B10" t="str">
            <v>Opracowania geodezyjne i kartograficzne</v>
          </cell>
        </row>
        <row r="11">
          <cell r="A11" t="str">
            <v>71015</v>
          </cell>
          <cell r="B11" t="str">
            <v>Nadzór budowlany</v>
          </cell>
        </row>
        <row r="12">
          <cell r="A12">
            <v>75011</v>
          </cell>
          <cell r="B12" t="str">
            <v>Urzędy wojewódzkie</v>
          </cell>
        </row>
        <row r="13">
          <cell r="A13" t="str">
            <v>75019</v>
          </cell>
          <cell r="B13" t="str">
            <v>Rady powiatów</v>
          </cell>
        </row>
        <row r="14">
          <cell r="A14" t="str">
            <v>75020</v>
          </cell>
          <cell r="B14" t="str">
            <v>Starostwa powiatowe</v>
          </cell>
        </row>
        <row r="15">
          <cell r="A15" t="str">
            <v>75045</v>
          </cell>
          <cell r="B15" t="str">
            <v>Komisje poborowe</v>
          </cell>
        </row>
        <row r="16">
          <cell r="A16" t="str">
            <v>75109</v>
          </cell>
          <cell r="B16" t="str">
            <v>Wybory do rad gminy,rad powiatów i sejmików województw,wybory wójtów,burmistrzów i prezydentów miast oraz referenda gminne,powiatowe i wojewódzkie</v>
          </cell>
        </row>
        <row r="17">
          <cell r="A17" t="str">
            <v>75404</v>
          </cell>
          <cell r="B17" t="str">
            <v>Komendy wojewódzkie Policji</v>
          </cell>
        </row>
        <row r="18">
          <cell r="A18" t="str">
            <v>75411</v>
          </cell>
          <cell r="B18" t="str">
            <v>Komendy powiatowe Państwowej Straży Pożarnej</v>
          </cell>
        </row>
        <row r="19">
          <cell r="A19" t="str">
            <v>75414</v>
          </cell>
          <cell r="B19" t="str">
            <v>Obrona cywilna </v>
          </cell>
        </row>
        <row r="20">
          <cell r="A20" t="str">
            <v>75495</v>
          </cell>
          <cell r="B20" t="str">
            <v>Pozostała działalność</v>
          </cell>
        </row>
        <row r="21">
          <cell r="A21" t="str">
            <v>75702</v>
          </cell>
          <cell r="B21" t="str">
            <v>Obsługa papierów wartościowych, kredytów i pożyczek jednostek samorządu terytorialnego</v>
          </cell>
        </row>
        <row r="22">
          <cell r="A22" t="str">
            <v>75818</v>
          </cell>
          <cell r="B22" t="str">
            <v>Rezerwy ogólne i celowe</v>
          </cell>
        </row>
        <row r="23">
          <cell r="A23" t="str">
            <v>80102</v>
          </cell>
          <cell r="B23" t="str">
            <v>Szkoły podstawowe specjalne</v>
          </cell>
        </row>
        <row r="24">
          <cell r="A24" t="str">
            <v>80111</v>
          </cell>
          <cell r="B24" t="str">
            <v>Gimnazja specjalne</v>
          </cell>
        </row>
        <row r="25">
          <cell r="A25" t="str">
            <v>80120</v>
          </cell>
          <cell r="B25" t="str">
            <v>Licea ogólnokształcące</v>
          </cell>
        </row>
        <row r="26">
          <cell r="A26" t="str">
            <v>80130</v>
          </cell>
          <cell r="B26" t="str">
            <v>Szkoły zawodowe</v>
          </cell>
        </row>
        <row r="27">
          <cell r="A27" t="str">
            <v>80134</v>
          </cell>
          <cell r="B27" t="str">
            <v>Szkoły zawodowe specjalne</v>
          </cell>
        </row>
        <row r="28">
          <cell r="A28" t="str">
            <v>80146</v>
          </cell>
          <cell r="B28" t="str">
            <v>Dokształcanie i doskonalenie nauczycieli</v>
          </cell>
        </row>
        <row r="29">
          <cell r="A29" t="str">
            <v>80195</v>
          </cell>
          <cell r="B29" t="str">
            <v>Pozostała działalność</v>
          </cell>
        </row>
        <row r="30">
          <cell r="A30" t="str">
            <v>80309</v>
          </cell>
          <cell r="B30" t="str">
            <v>Pomoc materialna dla studentów</v>
          </cell>
        </row>
        <row r="31">
          <cell r="A31" t="str">
            <v>85111</v>
          </cell>
          <cell r="B31" t="str">
            <v>Szpitale ogólne</v>
          </cell>
        </row>
        <row r="32">
          <cell r="A32" t="str">
            <v>85141</v>
          </cell>
          <cell r="B32" t="str">
            <v>Ratownictwo medyczne</v>
          </cell>
        </row>
        <row r="33">
          <cell r="A33" t="str">
            <v>85153</v>
          </cell>
          <cell r="B33" t="str">
            <v>Zwalczanie narkomanii</v>
          </cell>
        </row>
        <row r="34">
          <cell r="A34" t="str">
            <v>85154</v>
          </cell>
          <cell r="B34" t="str">
            <v>Przeciwdziałanie alkoholizmowi</v>
          </cell>
        </row>
        <row r="35">
          <cell r="A35" t="str">
            <v>85156</v>
          </cell>
          <cell r="B35" t="str">
            <v>Składki na ubezpieczenia zdrowotne oraz świadczenia dla osób nie objętych obowiązkiem ubezpieczenia zdrowotnego</v>
          </cell>
        </row>
        <row r="36">
          <cell r="A36" t="str">
            <v>85201</v>
          </cell>
          <cell r="B36" t="str">
            <v>Placówki opiekuńczo-wychowawcze</v>
          </cell>
        </row>
        <row r="37">
          <cell r="A37" t="str">
            <v>85204</v>
          </cell>
          <cell r="B37" t="str">
            <v>Rodziny zastępcze</v>
          </cell>
        </row>
        <row r="38">
          <cell r="A38" t="str">
            <v>85212</v>
          </cell>
          <cell r="B38" t="str">
            <v>Świadczenia rodzinne oraz składki na ubezpieczenia emerytalne i rentowe z ubezpieczenia społecznego</v>
          </cell>
        </row>
        <row r="39">
          <cell r="A39" t="str">
            <v>85218</v>
          </cell>
          <cell r="B39" t="str">
            <v>Powiatowe centra pomocy rodzinie</v>
          </cell>
        </row>
        <row r="40">
          <cell r="A40" t="str">
            <v>85220</v>
          </cell>
          <cell r="B40" t="str">
            <v>Jednostki specjalistycznego poradnictwa, mieszkania chronione i ośrodki interwencji kryzysowej</v>
          </cell>
        </row>
        <row r="41">
          <cell r="A41" t="str">
            <v>85226</v>
          </cell>
          <cell r="B41" t="str">
            <v>Ośrodki adopcyjno-opiekuńcze</v>
          </cell>
        </row>
        <row r="42">
          <cell r="A42" t="str">
            <v>85233</v>
          </cell>
          <cell r="B42" t="str">
            <v>Dokształcanie i doskonalenie nauczycieli</v>
          </cell>
        </row>
        <row r="43">
          <cell r="A43" t="str">
            <v>85295</v>
          </cell>
          <cell r="B43" t="str">
            <v>Pozostała działalność</v>
          </cell>
        </row>
        <row r="44">
          <cell r="A44" t="str">
            <v>85311</v>
          </cell>
          <cell r="B44" t="str">
            <v>Rehabilitacja zawodowa i społeczna osób niepełnosprawnych</v>
          </cell>
        </row>
        <row r="45">
          <cell r="A45" t="str">
            <v>85321</v>
          </cell>
          <cell r="B45" t="str">
            <v>Zespoły do spraw orzekania o stopniu niepełnosprawności</v>
          </cell>
        </row>
        <row r="46">
          <cell r="A46" t="str">
            <v>85333</v>
          </cell>
          <cell r="B46" t="str">
            <v>Powiatowe urzędy pracy</v>
          </cell>
        </row>
        <row r="47">
          <cell r="A47" t="str">
            <v>85346</v>
          </cell>
          <cell r="B47" t="str">
            <v>Dokształcanie i doskonalenie nauczycieli</v>
          </cell>
        </row>
        <row r="48">
          <cell r="A48" t="str">
            <v>85395</v>
          </cell>
          <cell r="B48" t="str">
            <v>Pozostała działalność</v>
          </cell>
        </row>
        <row r="49">
          <cell r="A49" t="str">
            <v>85403</v>
          </cell>
          <cell r="B49" t="str">
            <v>Specjalne ośrodki szkolno-wychowawcze</v>
          </cell>
        </row>
        <row r="50">
          <cell r="A50" t="str">
            <v>85406</v>
          </cell>
          <cell r="B50" t="str">
            <v>Poradnie psychologiczno-pedagogiczne oraz inne poradnie specjalistyczne</v>
          </cell>
        </row>
        <row r="51">
          <cell r="A51" t="str">
            <v>85407</v>
          </cell>
          <cell r="B51" t="str">
            <v>Placówki wychowania pozaszkolnego</v>
          </cell>
        </row>
        <row r="52">
          <cell r="A52" t="str">
            <v>85410</v>
          </cell>
          <cell r="B52" t="str">
            <v>Internaty i bursy szkolne</v>
          </cell>
        </row>
        <row r="53">
          <cell r="A53" t="str">
            <v>85412</v>
          </cell>
          <cell r="B53" t="str">
            <v>Kolonie i obozy oraz inne formy wypoczynku dzieci i młodzieży szkolnej</v>
          </cell>
        </row>
        <row r="54">
          <cell r="A54" t="str">
            <v>85415</v>
          </cell>
          <cell r="B54" t="str">
            <v>Pomoc materialna dla uczniów</v>
          </cell>
        </row>
        <row r="55">
          <cell r="A55" t="str">
            <v>85417</v>
          </cell>
          <cell r="B55" t="str">
            <v>Szkolne schroniska młodzieżowe</v>
          </cell>
        </row>
        <row r="56">
          <cell r="A56" t="str">
            <v>85446</v>
          </cell>
          <cell r="B56" t="str">
            <v>Dokształcanie i doskonalenie nauczycieli</v>
          </cell>
        </row>
        <row r="57">
          <cell r="A57" t="str">
            <v>92105</v>
          </cell>
          <cell r="B57" t="str">
            <v>Pozostałe zadania w zakresie kultury</v>
          </cell>
        </row>
        <row r="58">
          <cell r="A58" t="str">
            <v>92116</v>
          </cell>
          <cell r="B58" t="str">
            <v>Biblioteki</v>
          </cell>
        </row>
        <row r="59">
          <cell r="A59" t="str">
            <v>92695</v>
          </cell>
          <cell r="B59" t="str">
            <v>Pozostała działalność</v>
          </cell>
        </row>
      </sheetData>
      <sheetData sheetId="22">
        <row r="1">
          <cell r="A1" t="str">
            <v>paragraf</v>
          </cell>
          <cell r="B1" t="str">
            <v>wyszczególnienie</v>
          </cell>
        </row>
        <row r="2">
          <cell r="A2" t="str">
            <v>2310</v>
          </cell>
          <cell r="B2" t="str">
            <v>Dotacje celowe przekazane gminie  na zadania bieżące realizowane na podstawie porozumień (umów) między jednostkami samorzadu terytorialnego</v>
          </cell>
        </row>
        <row r="3">
          <cell r="A3" t="str">
            <v>2320</v>
          </cell>
          <cell r="B3" t="str">
            <v>Dotacje celowe przekazane dla powiatu na zadania bieżace realzowane na podstawie porozumień (umów) między jednostkami samorzadu terytorialego</v>
          </cell>
        </row>
        <row r="4">
          <cell r="A4" t="str">
            <v>2540</v>
          </cell>
          <cell r="B4" t="str">
            <v>Dotacja podmiotowa z budżetu dla niepublicznej jednostki systemu oświaty</v>
          </cell>
        </row>
        <row r="5">
          <cell r="A5" t="str">
            <v>2810</v>
          </cell>
          <cell r="B5" t="str">
            <v>Dotacja celowa z budżetu na finansowanie lub dofinansowanie zadań zleconych do realizacji fundacjom</v>
          </cell>
        </row>
        <row r="6">
          <cell r="A6" t="str">
            <v>2820</v>
          </cell>
          <cell r="B6" t="str">
            <v>Dotacja celowa z budżetu na finansowanie lub dofinansowanie zada zleconych do realizacji stowarzyszeniom</v>
          </cell>
        </row>
        <row r="7">
          <cell r="A7" t="str">
            <v>2830</v>
          </cell>
          <cell r="B7" t="str">
            <v>Dotacja celowa z budżetu na finansowanie lub dofinansowanie zadań zleconych do realizacji pozostałym jednostkom niezaliczanych do sektora finansów publicznych</v>
          </cell>
        </row>
        <row r="8">
          <cell r="A8" t="str">
            <v>3000</v>
          </cell>
          <cell r="B8" t="str">
            <v>Wpłaty jednostek na fundusz celowy</v>
          </cell>
        </row>
        <row r="9">
          <cell r="A9" t="str">
            <v>3020</v>
          </cell>
          <cell r="B9" t="str">
            <v>Nagrody i wydatki osobowe nie zaliczone do wynagrodzeń</v>
          </cell>
        </row>
        <row r="10">
          <cell r="A10" t="str">
            <v>3030</v>
          </cell>
          <cell r="B10" t="str">
            <v>Różne wydatki na rzecz osób fizycznych</v>
          </cell>
        </row>
        <row r="11">
          <cell r="A11" t="str">
            <v>3070</v>
          </cell>
          <cell r="B11" t="str">
            <v>Wydatki osobowe niezaliczane do uposażeń wypłacone żołnierzom i funkcjonariuszom</v>
          </cell>
        </row>
        <row r="12">
          <cell r="A12" t="str">
            <v>3110</v>
          </cell>
          <cell r="B12" t="str">
            <v>Świadczenia społeczne</v>
          </cell>
        </row>
        <row r="13">
          <cell r="A13" t="str">
            <v>3218</v>
          </cell>
          <cell r="B13" t="str">
            <v>Stypendia i zasiłki dla studentów</v>
          </cell>
        </row>
        <row r="14">
          <cell r="A14" t="str">
            <v>3219</v>
          </cell>
          <cell r="B14" t="str">
            <v>Stypendia i zasiłki dla studentów</v>
          </cell>
        </row>
        <row r="15">
          <cell r="A15" t="str">
            <v>3240</v>
          </cell>
          <cell r="B15" t="str">
            <v>Stypendia oraz inne formy pomocy dla uczniów</v>
          </cell>
        </row>
        <row r="16">
          <cell r="A16" t="str">
            <v>3248</v>
          </cell>
          <cell r="B16" t="str">
            <v>Stypendia oraz inne formy pomocy dla uczniów</v>
          </cell>
        </row>
        <row r="17">
          <cell r="A17" t="str">
            <v>3249</v>
          </cell>
          <cell r="B17" t="str">
            <v>Stypendia oraz inne formy pomocy dla uczniów</v>
          </cell>
        </row>
        <row r="18">
          <cell r="A18" t="str">
            <v>4010</v>
          </cell>
          <cell r="B18" t="str">
            <v>Wynagrodzenia osobowe pracowników</v>
          </cell>
        </row>
        <row r="19">
          <cell r="A19" t="str">
            <v>4010</v>
          </cell>
          <cell r="B19" t="str">
            <v>Wynagrodzenia osobowe pracowników</v>
          </cell>
        </row>
        <row r="20">
          <cell r="A20" t="str">
            <v>4018</v>
          </cell>
          <cell r="B20" t="str">
            <v>Wynagrodzenia osobowe pracowników</v>
          </cell>
        </row>
        <row r="21">
          <cell r="A21" t="str">
            <v>4019</v>
          </cell>
          <cell r="B21" t="str">
            <v>Wynagrodzenia osobowe pracowników</v>
          </cell>
        </row>
        <row r="22">
          <cell r="A22" t="str">
            <v>4020</v>
          </cell>
          <cell r="B22" t="str">
            <v>Wynagrodzenia osobowe członków korpusu służby cywilnej</v>
          </cell>
        </row>
        <row r="23">
          <cell r="A23" t="str">
            <v>4040</v>
          </cell>
          <cell r="B23" t="str">
            <v>Dodatkowe wynagrodzenie roczne</v>
          </cell>
        </row>
        <row r="24">
          <cell r="A24" t="str">
            <v>4048</v>
          </cell>
          <cell r="B24" t="str">
            <v>Dodatkowe wynagrodzenie roczne</v>
          </cell>
        </row>
        <row r="25">
          <cell r="A25" t="str">
            <v>4049</v>
          </cell>
          <cell r="B25" t="str">
            <v>Dodatkowe wynagrodzenie roczne</v>
          </cell>
        </row>
        <row r="26">
          <cell r="A26" t="str">
            <v>4050</v>
          </cell>
          <cell r="B26" t="str">
            <v>Uposażenia żołnierzy zawodowych i nadterminowych oraz funkcjonariuszy</v>
          </cell>
        </row>
        <row r="27">
          <cell r="A27" t="str">
            <v>4060</v>
          </cell>
          <cell r="B27" t="str">
            <v>Pozostałe należności żołnierzy zawodowych i nadterminowych oraz funkcjonariuszy</v>
          </cell>
        </row>
        <row r="28">
          <cell r="A28" t="str">
            <v>4070</v>
          </cell>
          <cell r="B28" t="str">
            <v>Nagrody roczne dla żołnierzy zawodowych i nadterminowych oraz funkcjonariuszy</v>
          </cell>
        </row>
        <row r="29">
          <cell r="A29" t="str">
            <v>4080</v>
          </cell>
          <cell r="B29" t="str">
            <v>Uposażenia i świadczenia pieniężne wyplacane funkcjonariuszom zwolnionym</v>
          </cell>
        </row>
        <row r="30">
          <cell r="A30" t="str">
            <v>4110</v>
          </cell>
          <cell r="B30" t="str">
            <v>Składki na ubezpieczenia społeczne</v>
          </cell>
        </row>
        <row r="31">
          <cell r="A31" t="str">
            <v>4118</v>
          </cell>
          <cell r="B31" t="str">
            <v>Składki na ubezpieczenia społeczne</v>
          </cell>
        </row>
        <row r="32">
          <cell r="A32" t="str">
            <v>4119</v>
          </cell>
          <cell r="B32" t="str">
            <v>Składki na ubezpieczenia społeczne</v>
          </cell>
        </row>
        <row r="33">
          <cell r="A33" t="str">
            <v>4120</v>
          </cell>
          <cell r="B33" t="str">
            <v>Składki na Fundusz Pracy</v>
          </cell>
        </row>
        <row r="34">
          <cell r="A34" t="str">
            <v>4128</v>
          </cell>
          <cell r="B34" t="str">
            <v>Składki na Fundusz Pracy</v>
          </cell>
        </row>
        <row r="35">
          <cell r="A35" t="str">
            <v>4129</v>
          </cell>
          <cell r="B35" t="str">
            <v>Składki na Fundusz Pracy</v>
          </cell>
        </row>
        <row r="36">
          <cell r="A36" t="str">
            <v>4130</v>
          </cell>
          <cell r="B36" t="str">
            <v>Składki na ubezpieczenie zdrowotne</v>
          </cell>
        </row>
        <row r="37">
          <cell r="A37" t="str">
            <v>4140</v>
          </cell>
          <cell r="B37" t="str">
            <v>Wpłaty na PFRON</v>
          </cell>
        </row>
        <row r="38">
          <cell r="A38" t="str">
            <v>4170</v>
          </cell>
          <cell r="B38" t="str">
            <v>Wynagrodzenia bezosobowe</v>
          </cell>
        </row>
        <row r="39">
          <cell r="A39" t="str">
            <v>4178</v>
          </cell>
          <cell r="B39" t="str">
            <v>Wynagrodzenia bezosobowe</v>
          </cell>
        </row>
        <row r="40">
          <cell r="A40" t="str">
            <v>4179</v>
          </cell>
          <cell r="B40" t="str">
            <v>Wynagrodzenia bezosobowe</v>
          </cell>
        </row>
        <row r="41">
          <cell r="A41" t="str">
            <v>4180</v>
          </cell>
          <cell r="B41" t="str">
            <v>Równoważniki pieniężne i ekwiwalenty dla żołnierzy i funkcjonariuszy</v>
          </cell>
        </row>
        <row r="42">
          <cell r="A42" t="str">
            <v>4210</v>
          </cell>
          <cell r="B42" t="str">
            <v>Zakup materiałów i wyposażenia</v>
          </cell>
        </row>
        <row r="43">
          <cell r="A43" t="str">
            <v>4218</v>
          </cell>
          <cell r="B43" t="str">
            <v>Zakup materiałów i wyposażenia</v>
          </cell>
        </row>
        <row r="44">
          <cell r="A44" t="str">
            <v>4219</v>
          </cell>
          <cell r="B44" t="str">
            <v>Zakup materiałów i wyposażenia</v>
          </cell>
        </row>
        <row r="45">
          <cell r="A45" t="str">
            <v>4220</v>
          </cell>
          <cell r="B45" t="str">
            <v>Zakup środków żwyności</v>
          </cell>
        </row>
        <row r="46">
          <cell r="A46" t="str">
            <v>4240</v>
          </cell>
          <cell r="B46" t="str">
            <v>Zakup pomocy naukowych, dydaktycznych i książek</v>
          </cell>
        </row>
        <row r="47">
          <cell r="A47" t="str">
            <v>4250</v>
          </cell>
          <cell r="B47" t="str">
            <v>Zakup sprzetu i uzbrojenia</v>
          </cell>
        </row>
        <row r="48">
          <cell r="A48" t="str">
            <v>4260</v>
          </cell>
          <cell r="B48" t="str">
            <v>Zakup energii</v>
          </cell>
        </row>
        <row r="49">
          <cell r="A49" t="str">
            <v>4270</v>
          </cell>
          <cell r="B49" t="str">
            <v>Zakup usług remontowych</v>
          </cell>
        </row>
        <row r="50">
          <cell r="A50" t="str">
            <v>4280</v>
          </cell>
          <cell r="B50" t="str">
            <v>Zakup usług zdrowotnych</v>
          </cell>
        </row>
        <row r="51">
          <cell r="A51" t="str">
            <v>4300</v>
          </cell>
          <cell r="B51" t="str">
            <v>Zakup usług pozostałych</v>
          </cell>
        </row>
        <row r="52">
          <cell r="A52" t="str">
            <v>4308</v>
          </cell>
          <cell r="B52" t="str">
            <v>Zakup usług pozostałych</v>
          </cell>
        </row>
        <row r="53">
          <cell r="A53" t="str">
            <v>4309</v>
          </cell>
          <cell r="B53" t="str">
            <v>Zakup usług pozostałych</v>
          </cell>
        </row>
        <row r="54">
          <cell r="A54" t="str">
            <v>4350</v>
          </cell>
          <cell r="B54" t="str">
            <v>Zakup dostępu do sieci internet</v>
          </cell>
        </row>
        <row r="55">
          <cell r="A55" t="str">
            <v>4360</v>
          </cell>
          <cell r="B55" t="str">
            <v>Opłaty z tytułu zakupu usług telekomunikacyjnych telefonii komórkowej</v>
          </cell>
        </row>
        <row r="56">
          <cell r="A56" t="str">
            <v>4370</v>
          </cell>
          <cell r="B56" t="str">
            <v>Opłaty z tytułu zakupu usług telekomunikacyjnych telefonii stacjonarnej</v>
          </cell>
        </row>
        <row r="57">
          <cell r="A57" t="str">
            <v>4400</v>
          </cell>
          <cell r="B57" t="str">
            <v>Opłaty czynszowe za pomieszczenia biurowe</v>
          </cell>
        </row>
        <row r="58">
          <cell r="A58" t="str">
            <v>4410</v>
          </cell>
          <cell r="B58" t="str">
            <v>Podróże służbowe krajowe</v>
          </cell>
        </row>
        <row r="59">
          <cell r="A59" t="str">
            <v>4419</v>
          </cell>
          <cell r="B59" t="str">
            <v>Podróże służbowe krajowe</v>
          </cell>
        </row>
        <row r="60">
          <cell r="A60" t="str">
            <v>4420</v>
          </cell>
          <cell r="B60" t="str">
            <v>Podróże służbowe zagraniczne</v>
          </cell>
        </row>
        <row r="61">
          <cell r="A61" t="str">
            <v>4430</v>
          </cell>
          <cell r="B61" t="str">
            <v>Różne opłaty i składki</v>
          </cell>
        </row>
        <row r="62">
          <cell r="A62" t="str">
            <v>4440</v>
          </cell>
          <cell r="B62" t="str">
            <v>Odpisy na zakladowy fundusz świadczeń socjalnych</v>
          </cell>
        </row>
        <row r="63">
          <cell r="A63" t="str">
            <v>4480</v>
          </cell>
          <cell r="B63" t="str">
            <v>Podatek od nieruchomości</v>
          </cell>
        </row>
        <row r="64">
          <cell r="A64" t="str">
            <v>4500</v>
          </cell>
          <cell r="B64" t="str">
            <v>Pozostałe podatki na rzecz budżetów jednostek samorządu terytorialnego</v>
          </cell>
        </row>
        <row r="65">
          <cell r="A65" t="str">
            <v>4510</v>
          </cell>
          <cell r="B65" t="str">
            <v>Opłaty na rzecz budżetu państwa</v>
          </cell>
        </row>
        <row r="66">
          <cell r="A66" t="str">
            <v>4510</v>
          </cell>
          <cell r="B66" t="str">
            <v>Opłaty na rzecz budżetu państwa</v>
          </cell>
        </row>
        <row r="67">
          <cell r="A67" t="str">
            <v>4520</v>
          </cell>
          <cell r="B67" t="str">
            <v>Opłaty na rzecz budżetów jednostek samorządu terytorialnego</v>
          </cell>
        </row>
        <row r="68">
          <cell r="A68" t="str">
            <v>4530</v>
          </cell>
          <cell r="B68" t="str">
            <v>Podatek od towarów i usług (VAT)</v>
          </cell>
        </row>
        <row r="69">
          <cell r="A69" t="str">
            <v>4580</v>
          </cell>
          <cell r="B69" t="str">
            <v>Pozostałe odsetki</v>
          </cell>
        </row>
        <row r="70">
          <cell r="A70" t="str">
            <v>4610</v>
          </cell>
          <cell r="B70" t="str">
            <v>Koszty postępowania sądowego i prokuratorskiego</v>
          </cell>
        </row>
        <row r="71">
          <cell r="A71" t="str">
            <v>4700</v>
          </cell>
          <cell r="B71" t="str">
            <v>Szkolenia pracowników</v>
          </cell>
        </row>
        <row r="72">
          <cell r="A72" t="str">
            <v>4740</v>
          </cell>
          <cell r="B72" t="str">
            <v>Zakup materiałów papierniczych do sprzętu drukarskego i urządzeń kserograficznych</v>
          </cell>
        </row>
        <row r="73">
          <cell r="A73" t="str">
            <v>4750</v>
          </cell>
          <cell r="B73" t="str">
            <v>Zakup akcesoriów komputerowych, w tym programów i licencji</v>
          </cell>
        </row>
        <row r="74">
          <cell r="A74" t="str">
            <v>4810</v>
          </cell>
          <cell r="B74" t="str">
            <v>Rezerwy </v>
          </cell>
        </row>
        <row r="75">
          <cell r="A75" t="str">
            <v>6050</v>
          </cell>
          <cell r="B75" t="str">
            <v>Wydatki inwestycyjne jednostek budżetowych</v>
          </cell>
        </row>
        <row r="76">
          <cell r="A76" t="str">
            <v>6059</v>
          </cell>
          <cell r="B76" t="str">
            <v>Wydatki inwestycyjne jednostek budżetowych</v>
          </cell>
        </row>
        <row r="77">
          <cell r="A77" t="str">
            <v>6060</v>
          </cell>
          <cell r="B77" t="str">
            <v>Wydatki na zakupy inwestycyjne jednostek budżetowych</v>
          </cell>
        </row>
        <row r="78">
          <cell r="A78" t="str">
            <v>6150</v>
          </cell>
          <cell r="B78" t="str">
            <v>Wpłaty jednostek na rzecz środków specjalnych na finansowanie lub dofinansowanie zadań inwestycyjnych</v>
          </cell>
        </row>
        <row r="79">
          <cell r="A79" t="str">
            <v>6220</v>
          </cell>
          <cell r="B79" t="str">
            <v>dotacje celowe z budżetu na finansowanie lub dofinansowanie kosztów realizacji inwestycji i zakupów inwestycyjnych innych jednostek sektora finansów publicznych</v>
          </cell>
        </row>
        <row r="80">
          <cell r="A80" t="str">
            <v>6630</v>
          </cell>
          <cell r="B80" t="str">
            <v>Dotacje celowe przekazane do samorzadu województwa na inwestycje i zakupy inwestycyjne realizowane na podstawie porozumień (umów) między jednostkami samorządu terytorialnego</v>
          </cell>
        </row>
        <row r="81">
          <cell r="A81" t="str">
            <v>8070</v>
          </cell>
          <cell r="B81" t="str">
            <v>Odsetki i dyskonto od krajowych skarbowych papierów wartościowych oraz od krajowych pożyczek i kredytów</v>
          </cell>
        </row>
        <row r="82">
          <cell r="A82" t="str">
            <v>9990</v>
          </cell>
          <cell r="B82" t="str">
            <v>9990</v>
          </cell>
        </row>
        <row r="83">
          <cell r="A83" t="str">
            <v>6170</v>
          </cell>
          <cell r="B83" t="str">
            <v>wpłaty z jednostek na fundusz celowy na finansowanie lu dofinansowanie zadań inwestycyjnych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G2" sqref="G2:H4"/>
    </sheetView>
  </sheetViews>
  <sheetFormatPr defaultColWidth="9.00390625" defaultRowHeight="12.75"/>
  <cols>
    <col min="1" max="1" width="4.125" style="4" customWidth="1"/>
    <col min="2" max="2" width="6.75390625" style="5" customWidth="1"/>
    <col min="3" max="3" width="5.25390625" style="5" customWidth="1"/>
    <col min="4" max="4" width="39.25390625" style="7" customWidth="1"/>
    <col min="5" max="8" width="10.375" style="2" customWidth="1"/>
    <col min="9" max="10" width="0" style="0" hidden="1" customWidth="1"/>
    <col min="11" max="11" width="10.125" style="0" hidden="1" customWidth="1"/>
    <col min="12" max="12" width="13.375" style="0" hidden="1" customWidth="1"/>
    <col min="13" max="13" width="12.75390625" style="0" hidden="1" customWidth="1"/>
    <col min="14" max="14" width="13.875" style="0" hidden="1" customWidth="1"/>
    <col min="15" max="15" width="10.125" style="0" hidden="1" customWidth="1"/>
    <col min="16" max="16" width="11.875" style="0" hidden="1" customWidth="1"/>
    <col min="17" max="17" width="0" style="0" hidden="1" customWidth="1"/>
    <col min="18" max="18" width="13.125" style="0" hidden="1" customWidth="1"/>
  </cols>
  <sheetData>
    <row r="1" spans="4:7" ht="12.75">
      <c r="D1" s="6"/>
      <c r="E1" s="206"/>
      <c r="F1" s="206"/>
      <c r="G1" s="51" t="s">
        <v>128</v>
      </c>
    </row>
    <row r="2" spans="1:10" s="28" customFormat="1" ht="11.25">
      <c r="A2" s="42"/>
      <c r="B2" s="42"/>
      <c r="C2" s="42"/>
      <c r="D2" s="43"/>
      <c r="G2" s="207" t="s">
        <v>129</v>
      </c>
      <c r="H2" s="207"/>
      <c r="I2" s="26"/>
      <c r="J2" s="27"/>
    </row>
    <row r="3" spans="1:10" s="28" customFormat="1" ht="11.25">
      <c r="A3" s="42"/>
      <c r="B3" s="42"/>
      <c r="C3" s="42"/>
      <c r="D3" s="43"/>
      <c r="G3" s="207" t="s">
        <v>41</v>
      </c>
      <c r="H3" s="207"/>
      <c r="I3" s="26"/>
      <c r="J3" s="27"/>
    </row>
    <row r="4" spans="1:10" s="28" customFormat="1" ht="11.25">
      <c r="A4" s="42"/>
      <c r="B4" s="42"/>
      <c r="C4" s="42"/>
      <c r="D4" s="43"/>
      <c r="G4" s="207" t="s">
        <v>130</v>
      </c>
      <c r="H4" s="207"/>
      <c r="I4" s="26"/>
      <c r="J4" s="27"/>
    </row>
    <row r="5" spans="5:6" ht="12.75">
      <c r="E5" s="8"/>
      <c r="F5" s="8"/>
    </row>
    <row r="6" spans="1:8" ht="15.75">
      <c r="A6" s="208" t="s">
        <v>1</v>
      </c>
      <c r="B6" s="208"/>
      <c r="C6" s="208"/>
      <c r="D6" s="208"/>
      <c r="E6" s="208"/>
      <c r="F6" s="208"/>
      <c r="G6" s="208"/>
      <c r="H6" s="208"/>
    </row>
    <row r="7" spans="1:4" ht="12.75" customHeight="1">
      <c r="A7" s="64"/>
      <c r="C7" s="205"/>
      <c r="D7" s="205"/>
    </row>
    <row r="8" spans="1:8" s="65" customFormat="1" ht="22.5">
      <c r="A8" s="191" t="s">
        <v>2</v>
      </c>
      <c r="B8" s="192" t="s">
        <v>3</v>
      </c>
      <c r="C8" s="193" t="s">
        <v>4</v>
      </c>
      <c r="D8" s="192" t="s">
        <v>0</v>
      </c>
      <c r="E8" s="194" t="s">
        <v>107</v>
      </c>
      <c r="F8" s="195" t="s">
        <v>108</v>
      </c>
      <c r="G8" s="195" t="s">
        <v>109</v>
      </c>
      <c r="H8" s="196" t="s">
        <v>106</v>
      </c>
    </row>
    <row r="9" spans="1:8" ht="12.75">
      <c r="A9" s="66" t="s">
        <v>5</v>
      </c>
      <c r="B9" s="67"/>
      <c r="C9" s="68"/>
      <c r="D9" s="69" t="s">
        <v>6</v>
      </c>
      <c r="E9" s="70">
        <v>23000</v>
      </c>
      <c r="F9" s="70"/>
      <c r="G9" s="70"/>
      <c r="H9" s="71">
        <f>E9+F9-G9</f>
        <v>23000</v>
      </c>
    </row>
    <row r="10" spans="1:8" ht="25.5">
      <c r="A10" s="72"/>
      <c r="B10" s="73" t="s">
        <v>7</v>
      </c>
      <c r="C10" s="74"/>
      <c r="D10" s="75" t="s">
        <v>30</v>
      </c>
      <c r="E10" s="76">
        <v>23000</v>
      </c>
      <c r="F10" s="76"/>
      <c r="G10" s="76"/>
      <c r="H10" s="77">
        <f aca="true" t="shared" si="0" ref="H10:H40">E10+F10-G10</f>
        <v>23000</v>
      </c>
    </row>
    <row r="11" spans="1:8" ht="51">
      <c r="A11" s="72"/>
      <c r="B11" s="78"/>
      <c r="C11" s="79">
        <v>2110</v>
      </c>
      <c r="D11" s="80" t="s">
        <v>29</v>
      </c>
      <c r="E11" s="81">
        <v>23000</v>
      </c>
      <c r="F11" s="81"/>
      <c r="G11" s="81"/>
      <c r="H11" s="82">
        <f t="shared" si="0"/>
        <v>23000</v>
      </c>
    </row>
    <row r="12" spans="1:8" ht="12.75">
      <c r="A12" s="72"/>
      <c r="B12" s="73" t="s">
        <v>31</v>
      </c>
      <c r="C12" s="74"/>
      <c r="D12" s="75" t="s">
        <v>32</v>
      </c>
      <c r="E12" s="76">
        <v>0</v>
      </c>
      <c r="F12" s="76"/>
      <c r="G12" s="76"/>
      <c r="H12" s="77">
        <f t="shared" si="0"/>
        <v>0</v>
      </c>
    </row>
    <row r="13" spans="1:8" ht="51">
      <c r="A13" s="83"/>
      <c r="B13" s="84"/>
      <c r="C13" s="85">
        <v>2120</v>
      </c>
      <c r="D13" s="86" t="s">
        <v>16</v>
      </c>
      <c r="E13" s="87">
        <v>0</v>
      </c>
      <c r="F13" s="87"/>
      <c r="G13" s="87"/>
      <c r="H13" s="88">
        <f t="shared" si="0"/>
        <v>0</v>
      </c>
    </row>
    <row r="14" spans="1:8" ht="12.75">
      <c r="A14" s="93">
        <v>700</v>
      </c>
      <c r="B14" s="89"/>
      <c r="C14" s="90"/>
      <c r="D14" s="91" t="s">
        <v>8</v>
      </c>
      <c r="E14" s="92">
        <v>15000</v>
      </c>
      <c r="F14" s="70"/>
      <c r="G14" s="94"/>
      <c r="H14" s="95">
        <f t="shared" si="0"/>
        <v>15000</v>
      </c>
    </row>
    <row r="15" spans="1:8" ht="12.75">
      <c r="A15" s="72"/>
      <c r="B15" s="96">
        <v>70005</v>
      </c>
      <c r="C15" s="74"/>
      <c r="D15" s="75" t="s">
        <v>9</v>
      </c>
      <c r="E15" s="76">
        <v>15000</v>
      </c>
      <c r="F15" s="76"/>
      <c r="G15" s="76"/>
      <c r="H15" s="77">
        <f t="shared" si="0"/>
        <v>15000</v>
      </c>
    </row>
    <row r="16" spans="1:8" ht="51">
      <c r="A16" s="98"/>
      <c r="B16" s="99"/>
      <c r="C16" s="100">
        <v>2110</v>
      </c>
      <c r="D16" s="101" t="s">
        <v>29</v>
      </c>
      <c r="E16" s="102">
        <v>15000</v>
      </c>
      <c r="F16" s="102"/>
      <c r="G16" s="102"/>
      <c r="H16" s="103">
        <f t="shared" si="0"/>
        <v>15000</v>
      </c>
    </row>
    <row r="17" spans="1:8" ht="12.75">
      <c r="A17" s="104">
        <v>710</v>
      </c>
      <c r="B17" s="67"/>
      <c r="C17" s="68"/>
      <c r="D17" s="69" t="s">
        <v>10</v>
      </c>
      <c r="E17" s="70">
        <v>430000</v>
      </c>
      <c r="F17" s="70"/>
      <c r="G17" s="105"/>
      <c r="H17" s="71">
        <f t="shared" si="0"/>
        <v>430000</v>
      </c>
    </row>
    <row r="18" spans="1:8" ht="25.5">
      <c r="A18" s="72"/>
      <c r="B18" s="96">
        <v>71013</v>
      </c>
      <c r="C18" s="74"/>
      <c r="D18" s="75" t="s">
        <v>11</v>
      </c>
      <c r="E18" s="76">
        <v>172000</v>
      </c>
      <c r="F18" s="76"/>
      <c r="G18" s="76"/>
      <c r="H18" s="77">
        <f t="shared" si="0"/>
        <v>172000</v>
      </c>
    </row>
    <row r="19" spans="1:8" ht="51">
      <c r="A19" s="72"/>
      <c r="B19" s="78"/>
      <c r="C19" s="79">
        <v>2110</v>
      </c>
      <c r="D19" s="80" t="s">
        <v>29</v>
      </c>
      <c r="E19" s="81">
        <v>172000</v>
      </c>
      <c r="F19" s="81"/>
      <c r="G19" s="81"/>
      <c r="H19" s="82">
        <f t="shared" si="0"/>
        <v>172000</v>
      </c>
    </row>
    <row r="20" spans="1:8" ht="12.75">
      <c r="A20" s="72"/>
      <c r="B20" s="96">
        <v>71014</v>
      </c>
      <c r="C20" s="74"/>
      <c r="D20" s="75" t="s">
        <v>12</v>
      </c>
      <c r="E20" s="76">
        <v>2000</v>
      </c>
      <c r="F20" s="76"/>
      <c r="G20" s="76"/>
      <c r="H20" s="77">
        <f t="shared" si="0"/>
        <v>2000</v>
      </c>
    </row>
    <row r="21" spans="1:8" ht="51">
      <c r="A21" s="72"/>
      <c r="B21" s="78"/>
      <c r="C21" s="79">
        <v>2110</v>
      </c>
      <c r="D21" s="80" t="s">
        <v>29</v>
      </c>
      <c r="E21" s="81">
        <v>2000</v>
      </c>
      <c r="F21" s="81"/>
      <c r="G21" s="81"/>
      <c r="H21" s="82">
        <f t="shared" si="0"/>
        <v>2000</v>
      </c>
    </row>
    <row r="22" spans="1:8" ht="12.75">
      <c r="A22" s="72"/>
      <c r="B22" s="96">
        <v>71015</v>
      </c>
      <c r="C22" s="74"/>
      <c r="D22" s="75" t="s">
        <v>13</v>
      </c>
      <c r="E22" s="76">
        <v>256000</v>
      </c>
      <c r="F22" s="76"/>
      <c r="G22" s="76"/>
      <c r="H22" s="77">
        <f t="shared" si="0"/>
        <v>256000</v>
      </c>
    </row>
    <row r="23" spans="1:13" ht="51">
      <c r="A23" s="72"/>
      <c r="B23" s="78"/>
      <c r="C23" s="79">
        <v>2110</v>
      </c>
      <c r="D23" s="80" t="s">
        <v>29</v>
      </c>
      <c r="E23" s="81">
        <v>214000</v>
      </c>
      <c r="F23" s="81"/>
      <c r="G23" s="81"/>
      <c r="H23" s="82">
        <f t="shared" si="0"/>
        <v>214000</v>
      </c>
      <c r="M23" s="2" t="e">
        <f>SUM(#REF!)</f>
        <v>#REF!</v>
      </c>
    </row>
    <row r="24" spans="1:8" ht="63.75" customHeight="1">
      <c r="A24" s="83"/>
      <c r="B24" s="84"/>
      <c r="C24" s="85">
        <v>6410</v>
      </c>
      <c r="D24" s="86" t="s">
        <v>28</v>
      </c>
      <c r="E24" s="87">
        <v>42000</v>
      </c>
      <c r="F24" s="87"/>
      <c r="G24" s="87"/>
      <c r="H24" s="88">
        <f t="shared" si="0"/>
        <v>42000</v>
      </c>
    </row>
    <row r="25" spans="1:8" ht="12.75" customHeight="1">
      <c r="A25" s="93">
        <v>750</v>
      </c>
      <c r="B25" s="89"/>
      <c r="C25" s="90"/>
      <c r="D25" s="91" t="s">
        <v>14</v>
      </c>
      <c r="E25" s="92">
        <v>177800</v>
      </c>
      <c r="F25" s="92"/>
      <c r="G25" s="94"/>
      <c r="H25" s="95">
        <f t="shared" si="0"/>
        <v>177800</v>
      </c>
    </row>
    <row r="26" spans="1:8" ht="12.75">
      <c r="A26" s="72"/>
      <c r="B26" s="96">
        <v>75011</v>
      </c>
      <c r="C26" s="74"/>
      <c r="D26" s="75" t="s">
        <v>15</v>
      </c>
      <c r="E26" s="76">
        <v>148800</v>
      </c>
      <c r="F26" s="76"/>
      <c r="G26" s="76"/>
      <c r="H26" s="77">
        <f t="shared" si="0"/>
        <v>148800</v>
      </c>
    </row>
    <row r="27" spans="1:18" ht="54.75" customHeight="1">
      <c r="A27" s="72"/>
      <c r="B27" s="78"/>
      <c r="C27" s="79">
        <v>2110</v>
      </c>
      <c r="D27" s="80" t="s">
        <v>29</v>
      </c>
      <c r="E27" s="81">
        <v>148800</v>
      </c>
      <c r="F27" s="81"/>
      <c r="G27" s="81"/>
      <c r="H27" s="82">
        <f t="shared" si="0"/>
        <v>148800</v>
      </c>
      <c r="I27" s="106">
        <v>6410</v>
      </c>
      <c r="J27" s="16">
        <v>2110</v>
      </c>
      <c r="K27" s="16">
        <v>2120</v>
      </c>
      <c r="L27" s="17" t="s">
        <v>23</v>
      </c>
      <c r="M27" s="18" t="s">
        <v>34</v>
      </c>
      <c r="N27" s="17" t="s">
        <v>24</v>
      </c>
      <c r="O27" s="17" t="s">
        <v>37</v>
      </c>
      <c r="P27" s="17" t="s">
        <v>38</v>
      </c>
      <c r="Q27" s="16" t="s">
        <v>36</v>
      </c>
      <c r="R27" s="23" t="s">
        <v>39</v>
      </c>
    </row>
    <row r="28" spans="1:18" ht="51">
      <c r="A28" s="72"/>
      <c r="B28" s="78"/>
      <c r="C28" s="79">
        <v>2120</v>
      </c>
      <c r="D28" s="80" t="s">
        <v>16</v>
      </c>
      <c r="E28" s="81">
        <v>0</v>
      </c>
      <c r="F28" s="81"/>
      <c r="G28" s="81"/>
      <c r="H28" s="82">
        <f t="shared" si="0"/>
        <v>0</v>
      </c>
      <c r="I28" s="106"/>
      <c r="J28" s="16"/>
      <c r="K28" s="16"/>
      <c r="L28" s="17"/>
      <c r="M28" s="18"/>
      <c r="N28" s="17"/>
      <c r="O28" s="17"/>
      <c r="P28" s="17"/>
      <c r="Q28" s="16"/>
      <c r="R28" s="23"/>
    </row>
    <row r="29" spans="1:8" ht="12.75">
      <c r="A29" s="72"/>
      <c r="B29" s="96">
        <v>75045</v>
      </c>
      <c r="C29" s="74"/>
      <c r="D29" s="75" t="s">
        <v>19</v>
      </c>
      <c r="E29" s="76">
        <v>29000</v>
      </c>
      <c r="F29" s="76"/>
      <c r="G29" s="76"/>
      <c r="H29" s="77">
        <f t="shared" si="0"/>
        <v>29000</v>
      </c>
    </row>
    <row r="30" spans="1:8" ht="51">
      <c r="A30" s="72"/>
      <c r="B30" s="78"/>
      <c r="C30" s="79">
        <v>2110</v>
      </c>
      <c r="D30" s="80" t="s">
        <v>29</v>
      </c>
      <c r="E30" s="81">
        <v>22000</v>
      </c>
      <c r="F30" s="81"/>
      <c r="G30" s="81"/>
      <c r="H30" s="82">
        <f t="shared" si="0"/>
        <v>22000</v>
      </c>
    </row>
    <row r="31" spans="1:8" ht="51">
      <c r="A31" s="83"/>
      <c r="B31" s="84"/>
      <c r="C31" s="85">
        <v>2120</v>
      </c>
      <c r="D31" s="86" t="s">
        <v>16</v>
      </c>
      <c r="E31" s="87">
        <v>7000</v>
      </c>
      <c r="F31" s="87"/>
      <c r="G31" s="87"/>
      <c r="H31" s="88">
        <f t="shared" si="0"/>
        <v>7000</v>
      </c>
    </row>
    <row r="32" spans="1:8" ht="25.5">
      <c r="A32" s="93">
        <v>754</v>
      </c>
      <c r="B32" s="89"/>
      <c r="C32" s="90"/>
      <c r="D32" s="91" t="s">
        <v>20</v>
      </c>
      <c r="E32" s="92">
        <v>2218633</v>
      </c>
      <c r="F32" s="214">
        <f>F36</f>
        <v>161937</v>
      </c>
      <c r="G32" s="94"/>
      <c r="H32" s="95">
        <f t="shared" si="0"/>
        <v>2380570</v>
      </c>
    </row>
    <row r="33" spans="1:8" ht="12.75" customHeight="1" hidden="1">
      <c r="A33" s="72"/>
      <c r="B33" s="78">
        <v>75405</v>
      </c>
      <c r="C33" s="79"/>
      <c r="D33" s="80" t="s">
        <v>21</v>
      </c>
      <c r="E33" s="81">
        <v>0</v>
      </c>
      <c r="F33" s="81"/>
      <c r="G33" s="81"/>
      <c r="H33" s="82">
        <f t="shared" si="0"/>
        <v>0</v>
      </c>
    </row>
    <row r="34" spans="1:8" ht="12.75" customHeight="1" hidden="1">
      <c r="A34" s="72"/>
      <c r="B34" s="78"/>
      <c r="C34" s="97" t="s">
        <v>17</v>
      </c>
      <c r="D34" s="80" t="s">
        <v>18</v>
      </c>
      <c r="E34" s="81">
        <v>0</v>
      </c>
      <c r="F34" s="81"/>
      <c r="G34" s="81"/>
      <c r="H34" s="82">
        <f t="shared" si="0"/>
        <v>0</v>
      </c>
    </row>
    <row r="35" spans="1:8" ht="51" customHeight="1" hidden="1">
      <c r="A35" s="72"/>
      <c r="B35" s="78"/>
      <c r="C35" s="79">
        <v>211</v>
      </c>
      <c r="D35" s="80" t="s">
        <v>29</v>
      </c>
      <c r="E35" s="81">
        <v>0</v>
      </c>
      <c r="F35" s="81"/>
      <c r="G35" s="81"/>
      <c r="H35" s="82">
        <f t="shared" si="0"/>
        <v>0</v>
      </c>
    </row>
    <row r="36" spans="1:8" ht="25.5">
      <c r="A36" s="72"/>
      <c r="B36" s="96">
        <v>75411</v>
      </c>
      <c r="C36" s="74"/>
      <c r="D36" s="75" t="s">
        <v>22</v>
      </c>
      <c r="E36" s="76">
        <v>2218633</v>
      </c>
      <c r="F36" s="76">
        <f>SUM(F37:F38)</f>
        <v>161937</v>
      </c>
      <c r="G36" s="76"/>
      <c r="H36" s="77">
        <f t="shared" si="0"/>
        <v>2380570</v>
      </c>
    </row>
    <row r="37" spans="1:8" ht="51">
      <c r="A37" s="72"/>
      <c r="B37" s="78"/>
      <c r="C37" s="79">
        <v>2110</v>
      </c>
      <c r="D37" s="80" t="s">
        <v>29</v>
      </c>
      <c r="E37" s="81">
        <v>2148633</v>
      </c>
      <c r="F37" s="81">
        <v>161937</v>
      </c>
      <c r="G37" s="81"/>
      <c r="H37" s="82">
        <f t="shared" si="0"/>
        <v>2310570</v>
      </c>
    </row>
    <row r="38" spans="1:8" ht="63.75">
      <c r="A38" s="83"/>
      <c r="B38" s="84"/>
      <c r="C38" s="85">
        <v>6410</v>
      </c>
      <c r="D38" s="86" t="s">
        <v>28</v>
      </c>
      <c r="E38" s="87">
        <v>70000</v>
      </c>
      <c r="F38" s="87"/>
      <c r="G38" s="87"/>
      <c r="H38" s="88">
        <f t="shared" si="0"/>
        <v>70000</v>
      </c>
    </row>
    <row r="39" spans="1:8" ht="12.75" customHeight="1" hidden="1">
      <c r="A39" s="107"/>
      <c r="B39" s="108">
        <v>75414</v>
      </c>
      <c r="C39" s="109"/>
      <c r="D39" s="110" t="s">
        <v>35</v>
      </c>
      <c r="E39" s="111">
        <v>0</v>
      </c>
      <c r="F39" s="111"/>
      <c r="G39" s="111"/>
      <c r="H39" s="112">
        <f t="shared" si="0"/>
        <v>0</v>
      </c>
    </row>
    <row r="40" spans="1:8" ht="63.75" customHeight="1" hidden="1">
      <c r="A40" s="72"/>
      <c r="B40" s="78"/>
      <c r="C40" s="79">
        <v>6410</v>
      </c>
      <c r="D40" s="80" t="s">
        <v>28</v>
      </c>
      <c r="E40" s="81">
        <v>0</v>
      </c>
      <c r="F40" s="81"/>
      <c r="G40" s="81"/>
      <c r="H40" s="82">
        <f t="shared" si="0"/>
        <v>0</v>
      </c>
    </row>
    <row r="41" spans="1:8" ht="12.75">
      <c r="A41" s="113">
        <v>851</v>
      </c>
      <c r="B41" s="114"/>
      <c r="C41" s="115"/>
      <c r="D41" s="116" t="s">
        <v>25</v>
      </c>
      <c r="E41" s="117">
        <v>1094760</v>
      </c>
      <c r="F41" s="119"/>
      <c r="G41" s="119"/>
      <c r="H41" s="118">
        <f aca="true" t="shared" si="1" ref="H41:H46">E41+F41-G41</f>
        <v>1094760</v>
      </c>
    </row>
    <row r="42" spans="1:8" ht="38.25">
      <c r="A42" s="72"/>
      <c r="B42" s="96">
        <v>85156</v>
      </c>
      <c r="C42" s="74"/>
      <c r="D42" s="75" t="s">
        <v>26</v>
      </c>
      <c r="E42" s="76">
        <v>1094760</v>
      </c>
      <c r="F42" s="76"/>
      <c r="G42" s="76"/>
      <c r="H42" s="77">
        <f t="shared" si="1"/>
        <v>1094760</v>
      </c>
    </row>
    <row r="43" spans="1:8" ht="25.5" customHeight="1">
      <c r="A43" s="83"/>
      <c r="B43" s="84"/>
      <c r="C43" s="85">
        <v>2110</v>
      </c>
      <c r="D43" s="86" t="s">
        <v>29</v>
      </c>
      <c r="E43" s="87">
        <v>1094760</v>
      </c>
      <c r="F43" s="87"/>
      <c r="G43" s="87"/>
      <c r="H43" s="88">
        <f t="shared" si="1"/>
        <v>1094760</v>
      </c>
    </row>
    <row r="44" spans="1:8" ht="25.5">
      <c r="A44" s="93">
        <v>853</v>
      </c>
      <c r="B44" s="89"/>
      <c r="C44" s="90"/>
      <c r="D44" s="91" t="s">
        <v>33</v>
      </c>
      <c r="E44" s="92">
        <v>91600</v>
      </c>
      <c r="F44" s="92"/>
      <c r="G44" s="94"/>
      <c r="H44" s="95">
        <f t="shared" si="1"/>
        <v>91600</v>
      </c>
    </row>
    <row r="45" spans="1:8" ht="27.75" customHeight="1">
      <c r="A45" s="72"/>
      <c r="B45" s="96">
        <v>85321</v>
      </c>
      <c r="C45" s="74"/>
      <c r="D45" s="75" t="s">
        <v>40</v>
      </c>
      <c r="E45" s="76">
        <v>91600</v>
      </c>
      <c r="F45" s="76"/>
      <c r="G45" s="76"/>
      <c r="H45" s="77">
        <f t="shared" si="1"/>
        <v>91600</v>
      </c>
    </row>
    <row r="46" spans="1:8" ht="69" customHeight="1">
      <c r="A46" s="72"/>
      <c r="B46" s="78"/>
      <c r="C46" s="79">
        <v>2110</v>
      </c>
      <c r="D46" s="80" t="s">
        <v>29</v>
      </c>
      <c r="E46" s="81">
        <v>91600</v>
      </c>
      <c r="F46" s="81"/>
      <c r="G46" s="81"/>
      <c r="H46" s="82">
        <f t="shared" si="1"/>
        <v>91600</v>
      </c>
    </row>
    <row r="47" spans="1:8" ht="12.75">
      <c r="A47" s="185"/>
      <c r="B47" s="186"/>
      <c r="C47" s="187"/>
      <c r="D47" s="188" t="s">
        <v>27</v>
      </c>
      <c r="E47" s="189">
        <v>4050793</v>
      </c>
      <c r="F47" s="190">
        <f>F44+F41+F32+F25+F17+F14+F9</f>
        <v>161937</v>
      </c>
      <c r="G47" s="189">
        <f>G44+G41+G32+G25+G17+G14+G9</f>
        <v>0</v>
      </c>
      <c r="H47" s="190">
        <f>H44+H41+H32+H25+H17+H14+H9</f>
        <v>4212730</v>
      </c>
    </row>
    <row r="48" spans="1:5" ht="12.75">
      <c r="A48" s="11"/>
      <c r="B48" s="12"/>
      <c r="C48" s="12"/>
      <c r="D48" s="3"/>
      <c r="E48" s="13"/>
    </row>
  </sheetData>
  <mergeCells count="6">
    <mergeCell ref="C7:D7"/>
    <mergeCell ref="E1:F1"/>
    <mergeCell ref="G2:H2"/>
    <mergeCell ref="G3:H3"/>
    <mergeCell ref="G4:H4"/>
    <mergeCell ref="A6:H6"/>
  </mergeCells>
  <printOptions/>
  <pageMargins left="0.31" right="0.19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tabSelected="1" workbookViewId="0" topLeftCell="A1">
      <selection activeCell="Y10" sqref="Y10"/>
    </sheetView>
  </sheetViews>
  <sheetFormatPr defaultColWidth="9.00390625" defaultRowHeight="12.75"/>
  <cols>
    <col min="1" max="1" width="4.75390625" style="42" customWidth="1"/>
    <col min="2" max="2" width="6.25390625" style="42" customWidth="1"/>
    <col min="3" max="3" width="6.625" style="42" customWidth="1"/>
    <col min="4" max="4" width="44.625" style="43" customWidth="1"/>
    <col min="5" max="8" width="12.00390625" style="28" customWidth="1"/>
    <col min="9" max="9" width="8.25390625" style="26" hidden="1" customWidth="1"/>
    <col min="10" max="10" width="7.00390625" style="27" hidden="1" customWidth="1"/>
    <col min="11" max="21" width="12.25390625" style="28" hidden="1" customWidth="1"/>
    <col min="22" max="16384" width="9.125" style="28" customWidth="1"/>
  </cols>
  <sheetData>
    <row r="1" spans="7:8" ht="11.25">
      <c r="G1" s="207" t="s">
        <v>110</v>
      </c>
      <c r="H1" s="207"/>
    </row>
    <row r="2" spans="7:8" ht="11.25">
      <c r="G2" s="207" t="s">
        <v>129</v>
      </c>
      <c r="H2" s="207"/>
    </row>
    <row r="3" spans="7:8" ht="11.25">
      <c r="G3" s="207" t="s">
        <v>41</v>
      </c>
      <c r="H3" s="207"/>
    </row>
    <row r="4" spans="7:8" ht="11.25">
      <c r="G4" s="207" t="s">
        <v>130</v>
      </c>
      <c r="H4" s="207"/>
    </row>
    <row r="5" spans="7:8" ht="11.25">
      <c r="G5" s="120"/>
      <c r="H5" s="120"/>
    </row>
    <row r="6" spans="1:8" ht="15.75">
      <c r="A6" s="209" t="s">
        <v>111</v>
      </c>
      <c r="B6" s="209"/>
      <c r="C6" s="209"/>
      <c r="D6" s="209"/>
      <c r="E6" s="209"/>
      <c r="F6" s="209"/>
      <c r="G6" s="209"/>
      <c r="H6" s="209"/>
    </row>
    <row r="8" spans="1:8" ht="16.5" customHeight="1">
      <c r="A8" s="201" t="s">
        <v>42</v>
      </c>
      <c r="B8" s="201" t="s">
        <v>43</v>
      </c>
      <c r="C8" s="201" t="s">
        <v>44</v>
      </c>
      <c r="D8" s="202" t="s">
        <v>45</v>
      </c>
      <c r="E8" s="203" t="s">
        <v>46</v>
      </c>
      <c r="F8" s="204" t="s">
        <v>108</v>
      </c>
      <c r="G8" s="204" t="s">
        <v>109</v>
      </c>
      <c r="H8" s="204" t="s">
        <v>112</v>
      </c>
    </row>
    <row r="9" spans="1:8" ht="12.75">
      <c r="A9" s="121" t="s">
        <v>5</v>
      </c>
      <c r="B9" s="121"/>
      <c r="C9" s="121"/>
      <c r="D9" s="122" t="s">
        <v>6</v>
      </c>
      <c r="E9" s="123">
        <v>23000</v>
      </c>
      <c r="F9" s="123"/>
      <c r="G9" s="123"/>
      <c r="H9" s="124">
        <f aca="true" t="shared" si="0" ref="H9:H33">E9+F9-G9</f>
        <v>23000</v>
      </c>
    </row>
    <row r="10" spans="1:10" s="31" customFormat="1" ht="21">
      <c r="A10" s="125"/>
      <c r="B10" s="126" t="s">
        <v>7</v>
      </c>
      <c r="C10" s="126"/>
      <c r="D10" s="127" t="str">
        <f>IF(A10&gt;0,(LOOKUP(A10,'[1]Dz.'!A:A,'[1]Dz.'!B:B)),(IF(B10&gt;0,(LOOKUP(B10,'[1]Roz.'!A:A,'[1]Roz.'!B:B)),(IF(C10&gt;0,(LOOKUP(C10,'[1]par.'!A:A,'[1]par.'!B:B)),0)))))</f>
        <v>Prace geodezyjne - urządzeniowe na potrzeby rolnictwa</v>
      </c>
      <c r="E10" s="128">
        <v>23000</v>
      </c>
      <c r="F10" s="128"/>
      <c r="G10" s="128"/>
      <c r="H10" s="129">
        <f t="shared" si="0"/>
        <v>23000</v>
      </c>
      <c r="I10" s="29"/>
      <c r="J10" s="30"/>
    </row>
    <row r="11" spans="1:8" ht="11.25">
      <c r="A11" s="130"/>
      <c r="B11" s="130"/>
      <c r="C11" s="130" t="s">
        <v>47</v>
      </c>
      <c r="D11" s="131" t="str">
        <f>IF(A11&gt;0,(LOOKUP(A11,'[1]Dz.'!A:A,'[1]Dz.'!B:B)),(IF(B11&gt;0,(LOOKUP(B11,'[1]Roz.'!A:A,'[1]Roz.'!B:B)),(IF(C11&gt;0,(LOOKUP(C11,'[1]par.'!A:A,'[1]par.'!B:B)),0)))))</f>
        <v>Zakup materiałów i wyposażenia</v>
      </c>
      <c r="E11" s="132">
        <v>0</v>
      </c>
      <c r="F11" s="133"/>
      <c r="G11" s="133"/>
      <c r="H11" s="133">
        <f t="shared" si="0"/>
        <v>0</v>
      </c>
    </row>
    <row r="12" spans="1:10" s="135" customFormat="1" ht="11.25">
      <c r="A12" s="130"/>
      <c r="B12" s="130"/>
      <c r="C12" s="130" t="s">
        <v>48</v>
      </c>
      <c r="D12" s="131" t="str">
        <f>IF(A12&gt;0,(LOOKUP(A12,'[1]Dz.'!A:A,'[1]Dz.'!B:B)),(IF(B12&gt;0,(LOOKUP(B12,'[1]Roz.'!A:A,'[1]Roz.'!B:B)),(IF(C12&gt;0,(LOOKUP(C12,'[1]par.'!A:A,'[1]par.'!B:B)),0)))))</f>
        <v>Zakup usług pozostałych</v>
      </c>
      <c r="E12" s="132">
        <v>23000</v>
      </c>
      <c r="F12" s="133"/>
      <c r="G12" s="133"/>
      <c r="H12" s="133">
        <f t="shared" si="0"/>
        <v>23000</v>
      </c>
      <c r="I12" s="134"/>
      <c r="J12" s="35"/>
    </row>
    <row r="13" spans="1:10" s="138" customFormat="1" ht="10.5">
      <c r="A13" s="125"/>
      <c r="B13" s="126" t="s">
        <v>31</v>
      </c>
      <c r="C13" s="126"/>
      <c r="D13" s="127" t="str">
        <f>IF(A13&gt;0,(LOOKUP(A13,'[1]Dz.'!A:A,'[1]Dz.'!B:B)),(IF(B13&gt;0,(LOOKUP(B13,'[1]Roz.'!A:A,'[1]Roz.'!B:B)),(IF(C13&gt;0,(LOOKUP(C13,'[1]par.'!A:A,'[1]par.'!B:B)),0)))))</f>
        <v>Ochrona roślin</v>
      </c>
      <c r="E13" s="128">
        <v>0</v>
      </c>
      <c r="F13" s="129"/>
      <c r="G13" s="129"/>
      <c r="H13" s="129">
        <f t="shared" si="0"/>
        <v>0</v>
      </c>
      <c r="I13" s="136"/>
      <c r="J13" s="137"/>
    </row>
    <row r="14" spans="1:8" ht="11.25">
      <c r="A14" s="139"/>
      <c r="B14" s="139"/>
      <c r="C14" s="139" t="s">
        <v>48</v>
      </c>
      <c r="D14" s="140" t="str">
        <f>IF(A14&gt;0,(LOOKUP(A14,'[1]Dz.'!A:A,'[1]Dz.'!B:B)),(IF(B14&gt;0,(LOOKUP(B14,'[1]Roz.'!A:A,'[1]Roz.'!B:B)),(IF(C14&gt;0,(LOOKUP(C14,'[1]par.'!A:A,'[1]par.'!B:B)),0)))))</f>
        <v>Zakup usług pozostałych</v>
      </c>
      <c r="E14" s="141">
        <v>0</v>
      </c>
      <c r="F14" s="142"/>
      <c r="G14" s="142"/>
      <c r="H14" s="142">
        <f t="shared" si="0"/>
        <v>0</v>
      </c>
    </row>
    <row r="15" spans="1:10" s="31" customFormat="1" ht="10.5" hidden="1">
      <c r="A15" s="143"/>
      <c r="B15" s="144" t="s">
        <v>50</v>
      </c>
      <c r="C15" s="144"/>
      <c r="D15" s="145" t="str">
        <f>IF(A15&gt;0,(LOOKUP(A15,'[1]Dz.'!A:A,'[1]Dz.'!B:B)),(IF(B15&gt;0,(LOOKUP(B15,'[1]Roz.'!A:A,'[1]Roz.'!B:B)),(IF(C15&gt;0,(LOOKUP(C15,'[1]par.'!A:A,'[1]par.'!B:B)),0)))))</f>
        <v>Fundusz ochrony Gruntów</v>
      </c>
      <c r="E15" s="146">
        <v>0</v>
      </c>
      <c r="F15" s="147"/>
      <c r="G15" s="147"/>
      <c r="H15" s="147">
        <f t="shared" si="0"/>
        <v>0</v>
      </c>
      <c r="I15" s="29"/>
      <c r="J15" s="30"/>
    </row>
    <row r="16" spans="1:8" ht="11.25" hidden="1">
      <c r="A16" s="148"/>
      <c r="B16" s="148"/>
      <c r="C16" s="148" t="s">
        <v>48</v>
      </c>
      <c r="D16" s="149" t="str">
        <f>IF(A16&gt;0,(LOOKUP(A16,'[1]Dz.'!A:A,'[1]Dz.'!B:B)),(IF(B16&gt;0,(LOOKUP(B16,'[1]Roz.'!A:A,'[1]Roz.'!B:B)),(IF(C16&gt;0,(LOOKUP(C16,'[1]par.'!A:A,'[1]par.'!B:B)),0)))))</f>
        <v>Zakup usług pozostałych</v>
      </c>
      <c r="E16" s="150">
        <v>0</v>
      </c>
      <c r="F16" s="151"/>
      <c r="G16" s="151"/>
      <c r="H16" s="151">
        <f t="shared" si="0"/>
        <v>0</v>
      </c>
    </row>
    <row r="17" spans="1:10" s="34" customFormat="1" ht="12.75">
      <c r="A17" s="121">
        <v>700</v>
      </c>
      <c r="B17" s="121"/>
      <c r="C17" s="121"/>
      <c r="D17" s="122" t="str">
        <f>IF(A17&gt;0,(LOOKUP(A17,'[1]Dz.'!A:A,'[1]Dz.'!B:B)),(IF(B17&gt;0,(LOOKUP(B17,'[1]Roz.'!A:A,'[1]Roz.'!B:B)),(IF(C17&gt;0,(LOOKUP(C17,'[1]par.'!A:A,'[1]par.'!B:B)),0)))))</f>
        <v>Gospodarka mieszkaniowa</v>
      </c>
      <c r="E17" s="123">
        <v>15000</v>
      </c>
      <c r="F17" s="124"/>
      <c r="G17" s="124"/>
      <c r="H17" s="124">
        <f t="shared" si="0"/>
        <v>15000</v>
      </c>
      <c r="I17" s="32"/>
      <c r="J17" s="33"/>
    </row>
    <row r="18" spans="1:10" s="31" customFormat="1" ht="10.5">
      <c r="A18" s="125"/>
      <c r="B18" s="126" t="s">
        <v>70</v>
      </c>
      <c r="C18" s="126"/>
      <c r="D18" s="127" t="str">
        <f>IF(A18&gt;0,(LOOKUP(A18,'[1]Dz.'!A:A,'[1]Dz.'!B:B)),(IF(B18&gt;0,(LOOKUP(B18,'[1]Roz.'!A:A,'[1]Roz.'!B:B)),(IF(C18&gt;0,(LOOKUP(C18,'[1]par.'!A:A,'[1]par.'!B:B)),0)))))</f>
        <v>Gospodarka gruntami i nieruchomościami</v>
      </c>
      <c r="E18" s="128">
        <v>15000</v>
      </c>
      <c r="F18" s="129"/>
      <c r="G18" s="129"/>
      <c r="H18" s="129">
        <f t="shared" si="0"/>
        <v>15000</v>
      </c>
      <c r="I18" s="29"/>
      <c r="J18" s="30"/>
    </row>
    <row r="19" spans="1:8" ht="11.25">
      <c r="A19" s="130"/>
      <c r="B19" s="130"/>
      <c r="C19" s="158">
        <v>4300</v>
      </c>
      <c r="D19" s="131" t="s">
        <v>49</v>
      </c>
      <c r="E19" s="132">
        <v>15000</v>
      </c>
      <c r="F19" s="133"/>
      <c r="G19" s="133"/>
      <c r="H19" s="133">
        <f t="shared" si="0"/>
        <v>15000</v>
      </c>
    </row>
    <row r="20" spans="1:8" ht="11.25" hidden="1">
      <c r="A20" s="130"/>
      <c r="B20" s="130"/>
      <c r="C20" s="158">
        <v>6060</v>
      </c>
      <c r="D20" s="131" t="s">
        <v>69</v>
      </c>
      <c r="E20" s="132">
        <v>0</v>
      </c>
      <c r="F20" s="133"/>
      <c r="G20" s="133"/>
      <c r="H20" s="133">
        <f t="shared" si="0"/>
        <v>0</v>
      </c>
    </row>
    <row r="21" spans="1:10" s="34" customFormat="1" ht="12.75">
      <c r="A21" s="159">
        <v>710</v>
      </c>
      <c r="B21" s="160"/>
      <c r="C21" s="159"/>
      <c r="D21" s="161" t="str">
        <f>IF(A21&gt;0,(LOOKUP(A21,'[1]Dz.'!A:A,'[1]Dz.'!B:B)),(IF(B21&gt;0,(LOOKUP(B21,'[1]Roz.'!A:A,'[1]Roz.'!B:B)),(IF(C21&gt;0,(LOOKUP(C21,'[1]par.'!A:A,'[1]par.'!B:B)),0)))))</f>
        <v>Działalność usługowa</v>
      </c>
      <c r="E21" s="162">
        <v>430000</v>
      </c>
      <c r="F21" s="163"/>
      <c r="G21" s="163"/>
      <c r="H21" s="163">
        <f t="shared" si="0"/>
        <v>430000</v>
      </c>
      <c r="I21" s="32"/>
      <c r="J21" s="33"/>
    </row>
    <row r="22" spans="1:10" s="31" customFormat="1" ht="10.5">
      <c r="A22" s="164"/>
      <c r="B22" s="165">
        <v>71013</v>
      </c>
      <c r="C22" s="166"/>
      <c r="D22" s="127" t="s">
        <v>11</v>
      </c>
      <c r="E22" s="128">
        <v>172000</v>
      </c>
      <c r="F22" s="129"/>
      <c r="G22" s="129"/>
      <c r="H22" s="129">
        <f t="shared" si="0"/>
        <v>172000</v>
      </c>
      <c r="I22" s="29"/>
      <c r="J22" s="30"/>
    </row>
    <row r="23" spans="1:12" ht="11.25">
      <c r="A23" s="167"/>
      <c r="B23" s="168"/>
      <c r="C23" s="157" t="s">
        <v>48</v>
      </c>
      <c r="D23" s="131" t="str">
        <f>IF(A23&gt;0,(LOOKUP(A23,'[1]Dz.'!A:A,'[1]Dz.'!B:B)),(IF(B23&gt;0,(LOOKUP(B23,'[1]Roz.'!A:A,'[1]Roz.'!B:B)),(IF(C23&gt;0,(LOOKUP(C23,'[1]par.'!A:A,'[1]par.'!B:B)),0)))))</f>
        <v>Zakup usług pozostałych</v>
      </c>
      <c r="E23" s="132">
        <v>172000</v>
      </c>
      <c r="F23" s="133"/>
      <c r="G23" s="133"/>
      <c r="H23" s="133">
        <f t="shared" si="0"/>
        <v>172000</v>
      </c>
      <c r="L23" s="28" t="str">
        <f>'[1]PINB'!E1</f>
        <v>Plan</v>
      </c>
    </row>
    <row r="24" spans="1:10" s="31" customFormat="1" ht="10.5">
      <c r="A24" s="164"/>
      <c r="B24" s="165" t="s">
        <v>71</v>
      </c>
      <c r="C24" s="166"/>
      <c r="D24" s="127" t="str">
        <f>IF(A24&gt;0,(LOOKUP(A24,'[1]Dz.'!A:A,'[1]Dz.'!B:B)),(IF(B24&gt;0,(LOOKUP(B24,'[1]Roz.'!A:A,'[1]Roz.'!B:B)),(IF(C24&gt;0,(LOOKUP(C24,'[1]par.'!A:A,'[1]par.'!B:B)),0)))))</f>
        <v>Opracowania geodezyjne i kartograficzne</v>
      </c>
      <c r="E24" s="128">
        <v>2000</v>
      </c>
      <c r="F24" s="129"/>
      <c r="G24" s="129"/>
      <c r="H24" s="129">
        <f t="shared" si="0"/>
        <v>2000</v>
      </c>
      <c r="I24" s="29"/>
      <c r="J24" s="30"/>
    </row>
    <row r="25" spans="1:12" ht="11.25">
      <c r="A25" s="167"/>
      <c r="B25" s="168"/>
      <c r="C25" s="157" t="s">
        <v>48</v>
      </c>
      <c r="D25" s="131" t="str">
        <f>IF(A25&gt;0,(LOOKUP(A25,'[1]Dz.'!A:A,'[1]Dz.'!B:B)),(IF(B25&gt;0,(LOOKUP(B25,'[1]Roz.'!A:A,'[1]Roz.'!B:B)),(IF(C25&gt;0,(LOOKUP(C25,'[1]par.'!A:A,'[1]par.'!B:B)),0)))))</f>
        <v>Zakup usług pozostałych</v>
      </c>
      <c r="E25" s="132">
        <v>2000</v>
      </c>
      <c r="F25" s="133"/>
      <c r="G25" s="133"/>
      <c r="H25" s="133">
        <f t="shared" si="0"/>
        <v>2000</v>
      </c>
      <c r="L25" s="28">
        <f>'[1]PINB'!E3</f>
        <v>211000</v>
      </c>
    </row>
    <row r="26" spans="1:10" s="31" customFormat="1" ht="10.5">
      <c r="A26" s="164"/>
      <c r="B26" s="169" t="s">
        <v>72</v>
      </c>
      <c r="C26" s="166"/>
      <c r="D26" s="127" t="str">
        <f>IF(A30&gt;0,(LOOKUP(A30,'[1]Dz.'!A:A,'[1]Dz.'!B:B)),(IF(B26&gt;0,(LOOKUP(B26,'[1]Roz.'!A:A,'[1]Roz.'!B:B)),(IF(C26&gt;0,(LOOKUP(C26,'[1]par.'!A:A,'[1]par.'!B:B)),0)))))</f>
        <v>Nadzór budowlany</v>
      </c>
      <c r="E26" s="128">
        <v>256000</v>
      </c>
      <c r="F26" s="129"/>
      <c r="G26" s="129"/>
      <c r="H26" s="129">
        <f t="shared" si="0"/>
        <v>256000</v>
      </c>
      <c r="I26" s="29"/>
      <c r="J26" s="30"/>
    </row>
    <row r="27" spans="1:12" ht="11.25">
      <c r="A27" s="167"/>
      <c r="B27" s="168"/>
      <c r="C27" s="157" t="s">
        <v>51</v>
      </c>
      <c r="D27" s="131" t="str">
        <f>IF(A27&gt;0,(LOOKUP(A27,'[1]Dz.'!A:A,'[1]Dz.'!B:B)),(IF(B27&gt;0,(LOOKUP(B27,'[1]Roz.'!A:A,'[1]Roz.'!B:B)),(IF(C27&gt;0,(LOOKUP(C27,'[1]par.'!A:A,'[1]par.'!B:B)),0)))))</f>
        <v>Nagrody i wydatki osobowe nie zaliczone do wynagrodzeń</v>
      </c>
      <c r="E27" s="132">
        <v>400</v>
      </c>
      <c r="F27" s="133"/>
      <c r="G27" s="133"/>
      <c r="H27" s="133">
        <f t="shared" si="0"/>
        <v>400</v>
      </c>
      <c r="L27" s="28">
        <f>'[1]PINB'!E4</f>
        <v>400</v>
      </c>
    </row>
    <row r="28" spans="1:12" ht="11.25">
      <c r="A28" s="167"/>
      <c r="B28" s="170"/>
      <c r="C28" s="157" t="s">
        <v>52</v>
      </c>
      <c r="D28" s="171" t="str">
        <f>IF(A28&gt;0,(LOOKUP(A28,'[1]Dz.'!A:A,'[1]Dz.'!B:B)),(IF(B28&gt;0,(LOOKUP(B28,'[1]Roz.'!A:A,'[1]Roz.'!B:B)),(IF(C28&gt;0,(LOOKUP(C28,'[1]par.'!A:A,'[1]par.'!B:B)),0)))))</f>
        <v>Wynagrodzenia osobowe pracowników</v>
      </c>
      <c r="E28" s="132">
        <v>48470</v>
      </c>
      <c r="F28" s="172"/>
      <c r="G28" s="172"/>
      <c r="H28" s="172">
        <f t="shared" si="0"/>
        <v>48470</v>
      </c>
      <c r="L28" s="28">
        <f>'[1]PINB'!E5</f>
        <v>48470</v>
      </c>
    </row>
    <row r="29" spans="1:12" ht="11.25">
      <c r="A29" s="167"/>
      <c r="B29" s="170"/>
      <c r="C29" s="157" t="s">
        <v>73</v>
      </c>
      <c r="D29" s="171" t="str">
        <f>IF(A29&gt;0,(LOOKUP(A29,'[1]Dz.'!A:A,'[1]Dz.'!B:B)),(IF(B29&gt;0,(LOOKUP(B29,'[1]Roz.'!A:A,'[1]Roz.'!B:B)),(IF(C29&gt;0,(LOOKUP(C29,'[1]par.'!A:A,'[1]par.'!B:B)),0)))))</f>
        <v>Wynagrodzenia osobowe członków korpusu służby cywilnej</v>
      </c>
      <c r="E29" s="132">
        <v>82701</v>
      </c>
      <c r="F29" s="172"/>
      <c r="G29" s="172"/>
      <c r="H29" s="172">
        <f t="shared" si="0"/>
        <v>82701</v>
      </c>
      <c r="L29" s="28">
        <f>'[1]PINB'!E6</f>
        <v>82701</v>
      </c>
    </row>
    <row r="30" spans="1:12" ht="11.25">
      <c r="A30" s="167"/>
      <c r="B30" s="173"/>
      <c r="C30" s="157" t="s">
        <v>53</v>
      </c>
      <c r="D30" s="171" t="str">
        <f>IF(A30&gt;0,(LOOKUP(A30,'[1]Dz.'!A:A,'[1]Dz.'!B:B)),(IF(B30&gt;0,(LOOKUP(B30,'[1]Roz.'!A:A,'[1]Roz.'!B:B)),(IF(C30&gt;0,(LOOKUP(C30,'[1]par.'!A:A,'[1]par.'!B:B)),0)))))</f>
        <v>Dodatkowe wynagrodzenie roczne</v>
      </c>
      <c r="E30" s="132">
        <v>11584</v>
      </c>
      <c r="F30" s="172"/>
      <c r="G30" s="172"/>
      <c r="H30" s="172">
        <f t="shared" si="0"/>
        <v>11584</v>
      </c>
      <c r="L30" s="28">
        <f>'[1]PINB'!E7</f>
        <v>11584</v>
      </c>
    </row>
    <row r="31" spans="1:12" ht="11.25">
      <c r="A31" s="167"/>
      <c r="B31" s="168"/>
      <c r="C31" s="157" t="s">
        <v>54</v>
      </c>
      <c r="D31" s="131" t="str">
        <f>IF(A31&gt;0,(LOOKUP(A31,'[1]Dz.'!A:A,'[1]Dz.'!B:B)),(IF(B31&gt;0,(LOOKUP(B31,'[1]Roz.'!A:A,'[1]Roz.'!B:B)),(IF(C31&gt;0,(LOOKUP(C31,'[1]par.'!A:A,'[1]par.'!B:B)),0)))))</f>
        <v>Składki na ubezpieczenia społeczne</v>
      </c>
      <c r="E31" s="132">
        <v>30021</v>
      </c>
      <c r="F31" s="133"/>
      <c r="G31" s="133"/>
      <c r="H31" s="133">
        <f t="shared" si="0"/>
        <v>30021</v>
      </c>
      <c r="L31" s="28">
        <f>'[1]PINB'!E8</f>
        <v>30021</v>
      </c>
    </row>
    <row r="32" spans="1:12" ht="11.25">
      <c r="A32" s="167"/>
      <c r="B32" s="168"/>
      <c r="C32" s="157" t="s">
        <v>55</v>
      </c>
      <c r="D32" s="131" t="str">
        <f>IF(A32&gt;0,(LOOKUP(A32,'[1]Dz.'!A:A,'[1]Dz.'!B:B)),(IF(B32&gt;0,(LOOKUP(B32,'[1]Roz.'!A:A,'[1]Roz.'!B:B)),(IF(C32&gt;0,(LOOKUP(C32,'[1]par.'!A:A,'[1]par.'!B:B)),0)))))</f>
        <v>Składki na Fundusz Pracy</v>
      </c>
      <c r="E32" s="132">
        <v>4043</v>
      </c>
      <c r="F32" s="133"/>
      <c r="G32" s="133"/>
      <c r="H32" s="133">
        <f t="shared" si="0"/>
        <v>4043</v>
      </c>
      <c r="L32" s="28">
        <f>'[1]PINB'!E9</f>
        <v>4043</v>
      </c>
    </row>
    <row r="33" spans="1:12" ht="11.25">
      <c r="A33" s="167"/>
      <c r="B33" s="168"/>
      <c r="C33" s="157" t="s">
        <v>47</v>
      </c>
      <c r="D33" s="131" t="str">
        <f>IF(A33&gt;0,(LOOKUP(A33,'[1]Dz.'!A:A,'[1]Dz.'!B:B)),(IF(B33&gt;0,(LOOKUP(B33,'[1]Roz.'!A:A,'[1]Roz.'!B:B)),(IF(C33&gt;0,(LOOKUP(C33,'[1]par.'!A:A,'[1]par.'!B:B)),0)))))</f>
        <v>Zakup materiałów i wyposażenia</v>
      </c>
      <c r="E33" s="132">
        <v>6331</v>
      </c>
      <c r="F33" s="133"/>
      <c r="G33" s="133"/>
      <c r="H33" s="133">
        <f t="shared" si="0"/>
        <v>6331</v>
      </c>
      <c r="L33" s="28">
        <f>'[1]PINB'!E10</f>
        <v>6331</v>
      </c>
    </row>
    <row r="34" spans="1:12" ht="11.25">
      <c r="A34" s="167"/>
      <c r="B34" s="168"/>
      <c r="C34" s="157" t="s">
        <v>48</v>
      </c>
      <c r="D34" s="131" t="str">
        <f>IF(A34&gt;0,(LOOKUP(A34,'[1]Dz.'!A:A,'[1]Dz.'!B:B)),(IF(B34&gt;0,(LOOKUP(B34,'[1]Roz.'!A:A,'[1]Roz.'!B:B)),(IF(C34&gt;0,(LOOKUP(C34,'[1]par.'!A:A,'[1]par.'!B:B)),0)))))</f>
        <v>Zakup usług pozostałych</v>
      </c>
      <c r="E34" s="132">
        <v>10500</v>
      </c>
      <c r="F34" s="133"/>
      <c r="G34" s="133"/>
      <c r="H34" s="133">
        <f aca="true" t="shared" si="1" ref="H34:H66">E34+F34-G34</f>
        <v>10500</v>
      </c>
      <c r="L34" s="28">
        <f>'[1]PINB'!E11</f>
        <v>7500</v>
      </c>
    </row>
    <row r="35" spans="1:12" ht="22.5">
      <c r="A35" s="167"/>
      <c r="B35" s="168"/>
      <c r="C35" s="157" t="s">
        <v>60</v>
      </c>
      <c r="D35" s="131" t="str">
        <f>IF(A35&gt;0,(LOOKUP(A35,'[1]Dz.'!A:A,'[1]Dz.'!B:B)),(IF(B35&gt;0,(LOOKUP(B35,'[1]Roz.'!A:A,'[1]Roz.'!B:B)),(IF(C35&gt;0,(LOOKUP(C35,'[1]par.'!A:A,'[1]par.'!B:B)),0)))))</f>
        <v>Opłaty z tytułu zakupu usług telekomunikacyjnych telefonii komórkowej</v>
      </c>
      <c r="E35" s="132">
        <v>600</v>
      </c>
      <c r="F35" s="133"/>
      <c r="G35" s="133"/>
      <c r="H35" s="133">
        <f t="shared" si="1"/>
        <v>600</v>
      </c>
      <c r="L35" s="28">
        <f>'[1]PINB'!E12</f>
        <v>600</v>
      </c>
    </row>
    <row r="36" spans="1:12" ht="11.25">
      <c r="A36" s="167"/>
      <c r="B36" s="168"/>
      <c r="C36" s="157" t="s">
        <v>74</v>
      </c>
      <c r="D36" s="131" t="str">
        <f>IF(A36&gt;0,(LOOKUP(A36,'[1]Dz.'!A:A,'[1]Dz.'!B:B)),(IF(B36&gt;0,(LOOKUP(B36,'[1]Roz.'!A:A,'[1]Roz.'!B:B)),(IF(C36&gt;0,(LOOKUP(C36,'[1]par.'!A:A,'[1]par.'!B:B)),0)))))</f>
        <v>Opłaty czynszowe za pomieszczenia biurowe</v>
      </c>
      <c r="E36" s="132">
        <v>5000</v>
      </c>
      <c r="F36" s="133"/>
      <c r="G36" s="133"/>
      <c r="H36" s="133">
        <f t="shared" si="1"/>
        <v>5000</v>
      </c>
      <c r="L36" s="28">
        <f>'[1]PINB'!E13</f>
        <v>5000</v>
      </c>
    </row>
    <row r="37" spans="1:12" ht="11.25">
      <c r="A37" s="167"/>
      <c r="B37" s="168"/>
      <c r="C37" s="157" t="s">
        <v>62</v>
      </c>
      <c r="D37" s="131" t="str">
        <f>IF(A37&gt;0,(LOOKUP(A37,'[1]Dz.'!A:A,'[1]Dz.'!B:B)),(IF(B37&gt;0,(LOOKUP(B37,'[1]Roz.'!A:A,'[1]Roz.'!B:B)),(IF(C37&gt;0,(LOOKUP(C37,'[1]par.'!A:A,'[1]par.'!B:B)),0)))))</f>
        <v>Podróże służbowe krajowe</v>
      </c>
      <c r="E37" s="132">
        <v>7500</v>
      </c>
      <c r="F37" s="133"/>
      <c r="G37" s="133"/>
      <c r="H37" s="133">
        <f t="shared" si="1"/>
        <v>7500</v>
      </c>
      <c r="L37" s="28">
        <f>'[1]PINB'!E14</f>
        <v>7500</v>
      </c>
    </row>
    <row r="38" spans="1:12" ht="11.25">
      <c r="A38" s="167"/>
      <c r="B38" s="168"/>
      <c r="C38" s="157" t="s">
        <v>64</v>
      </c>
      <c r="D38" s="131" t="str">
        <f>IF(A38&gt;0,(LOOKUP(A38,'[1]Dz.'!A:A,'[1]Dz.'!B:B)),(IF(B38&gt;0,(LOOKUP(B38,'[1]Roz.'!A:A,'[1]Roz.'!B:B)),(IF(C38&gt;0,(LOOKUP(C38,'[1]par.'!A:A,'[1]par.'!B:B)),0)))))</f>
        <v>Odpisy na zakladowy fundusz świadczeń socjalnych</v>
      </c>
      <c r="E38" s="132">
        <v>3658</v>
      </c>
      <c r="F38" s="133"/>
      <c r="G38" s="133"/>
      <c r="H38" s="133">
        <f t="shared" si="1"/>
        <v>3658</v>
      </c>
      <c r="L38" s="28">
        <f>'[1]PINB'!E15</f>
        <v>3658</v>
      </c>
    </row>
    <row r="39" spans="1:8" ht="22.5">
      <c r="A39" s="167"/>
      <c r="B39" s="168"/>
      <c r="C39" s="157" t="s">
        <v>66</v>
      </c>
      <c r="D39" s="131" t="str">
        <f>IF(A39&gt;0,(LOOKUP(A39,'[1]Dz.'!A:A,'[1]Dz.'!B:B)),(IF(B39&gt;0,(LOOKUP(B39,'[1]Roz.'!A:A,'[1]Roz.'!B:B)),(IF(C39&gt;0,(LOOKUP(C39,'[1]par.'!A:A,'[1]par.'!B:B)),0)))))</f>
        <v>Zakup materiałów papierniczych do sprzętu drukarskego i urządzeń kserograficznych</v>
      </c>
      <c r="E39" s="132">
        <v>1192</v>
      </c>
      <c r="F39" s="133"/>
      <c r="G39" s="133"/>
      <c r="H39" s="133">
        <f t="shared" si="1"/>
        <v>1192</v>
      </c>
    </row>
    <row r="40" spans="1:12" ht="22.5">
      <c r="A40" s="167"/>
      <c r="B40" s="168"/>
      <c r="C40" s="157" t="s">
        <v>67</v>
      </c>
      <c r="D40" s="131" t="str">
        <f>IF(A40&gt;0,(LOOKUP(A40,'[1]Dz.'!A:A,'[1]Dz.'!B:B)),(IF(B40&gt;0,(LOOKUP(B40,'[1]Roz.'!A:A,'[1]Roz.'!B:B)),(IF(C40&gt;0,(LOOKUP(C40,'[1]par.'!A:A,'[1]par.'!B:B)),0)))))</f>
        <v>Zakup akcesoriów komputerowych, w tym programów i licencji</v>
      </c>
      <c r="E40" s="132">
        <v>2000</v>
      </c>
      <c r="F40" s="133"/>
      <c r="G40" s="133"/>
      <c r="H40" s="133">
        <f t="shared" si="1"/>
        <v>2000</v>
      </c>
      <c r="L40" s="28">
        <f>'[1]PINB'!E16</f>
        <v>1192</v>
      </c>
    </row>
    <row r="41" spans="1:12" ht="11.25">
      <c r="A41" s="174"/>
      <c r="B41" s="175"/>
      <c r="C41" s="176" t="s">
        <v>114</v>
      </c>
      <c r="D41" s="140" t="str">
        <f>IF(A41&gt;0,(LOOKUP(A41,'[1]Dz.'!A:A,'[1]Dz.'!B:B)),(IF(B41&gt;0,(LOOKUP(B41,'[1]Roz.'!A:A,'[1]Roz.'!B:B)),(IF(C41&gt;0,(LOOKUP(C41,'[1]par.'!A:A,'[1]par.'!B:B)),0)))))</f>
        <v>Wydatki na zakupy inwestycyjne jednostek budżetowych</v>
      </c>
      <c r="E41" s="141">
        <v>42000</v>
      </c>
      <c r="F41" s="142"/>
      <c r="G41" s="142"/>
      <c r="H41" s="142">
        <f t="shared" si="1"/>
        <v>42000</v>
      </c>
      <c r="L41" s="28">
        <f>'[1]PINB'!E17</f>
        <v>2000</v>
      </c>
    </row>
    <row r="42" spans="1:10" s="34" customFormat="1" ht="12.75">
      <c r="A42" s="121">
        <v>750</v>
      </c>
      <c r="B42" s="121"/>
      <c r="C42" s="121"/>
      <c r="D42" s="122" t="str">
        <f>IF(A42&gt;0,(LOOKUP(A42,'[1]Dz.'!A:A,'[1]Dz.'!B:B)),(IF(B42&gt;0,(LOOKUP(B42,'[1]Roz.'!A:A,'[1]Roz.'!B:B)),(IF(C42&gt;0,(LOOKUP(C42,'[1]par.'!A:A,'[1]par.'!B:B)),0)))))</f>
        <v>Administracja publiczna</v>
      </c>
      <c r="E42" s="123">
        <v>177800</v>
      </c>
      <c r="F42" s="123">
        <f>F43+F48</f>
        <v>6977</v>
      </c>
      <c r="G42" s="123">
        <f>G43+G48</f>
        <v>6977</v>
      </c>
      <c r="H42" s="124">
        <f t="shared" si="1"/>
        <v>177800</v>
      </c>
      <c r="I42" s="32"/>
      <c r="J42" s="33"/>
    </row>
    <row r="43" spans="1:10" s="31" customFormat="1" ht="10.5">
      <c r="A43" s="125"/>
      <c r="B43" s="126">
        <v>75011</v>
      </c>
      <c r="C43" s="126"/>
      <c r="D43" s="127" t="str">
        <f>IF(A43&gt;0,(LOOKUP(A43,'[1]Dz.'!A:A,'[1]Dz.'!B:B)),(IF(B43&gt;0,(LOOKUP(B43,'[1]Roz.'!A:A,'[1]Roz.'!B:B)),(IF(C43&gt;0,(LOOKUP(C43,'[1]par.'!A:A,'[1]par.'!B:B)),0)))))</f>
        <v>Urzędy wojewódzkie</v>
      </c>
      <c r="E43" s="128">
        <v>148800</v>
      </c>
      <c r="F43" s="129"/>
      <c r="G43" s="129"/>
      <c r="H43" s="129">
        <f t="shared" si="1"/>
        <v>148800</v>
      </c>
      <c r="I43" s="29"/>
      <c r="J43" s="30"/>
    </row>
    <row r="44" spans="1:8" ht="11.25">
      <c r="A44" s="130"/>
      <c r="B44" s="130"/>
      <c r="C44" s="130" t="s">
        <v>52</v>
      </c>
      <c r="D44" s="131" t="str">
        <f>IF(A44&gt;0,(LOOKUP(A44,'[1]Dz.'!A:A,'[1]Dz.'!B:B)),(IF(B44&gt;0,(LOOKUP(B44,'[1]Roz.'!A:A,'[1]Roz.'!B:B)),(IF(C44&gt;0,(LOOKUP(C44,'[1]par.'!A:A,'[1]par.'!B:B)),0)))))</f>
        <v>Wynagrodzenia osobowe pracowników</v>
      </c>
      <c r="E44" s="132">
        <v>123660</v>
      </c>
      <c r="F44" s="133"/>
      <c r="G44" s="133"/>
      <c r="H44" s="133">
        <f t="shared" si="1"/>
        <v>123660</v>
      </c>
    </row>
    <row r="45" spans="1:8" ht="11.25">
      <c r="A45" s="130"/>
      <c r="B45" s="130"/>
      <c r="C45" s="130" t="s">
        <v>54</v>
      </c>
      <c r="D45" s="131" t="str">
        <f>IF(A45&gt;0,(LOOKUP(A45,'[1]Dz.'!A:A,'[1]Dz.'!B:B)),(IF(B45&gt;0,(LOOKUP(B45,'[1]Roz.'!A:A,'[1]Roz.'!B:B)),(IF(C45&gt;0,(LOOKUP(C45,'[1]par.'!A:A,'[1]par.'!B:B)),0)))))</f>
        <v>Składki na ubezpieczenia społeczne</v>
      </c>
      <c r="E45" s="132">
        <v>22110</v>
      </c>
      <c r="F45" s="133"/>
      <c r="G45" s="133"/>
      <c r="H45" s="133">
        <f t="shared" si="1"/>
        <v>22110</v>
      </c>
    </row>
    <row r="46" spans="1:8" ht="11.25">
      <c r="A46" s="130"/>
      <c r="B46" s="130"/>
      <c r="C46" s="130" t="s">
        <v>55</v>
      </c>
      <c r="D46" s="131" t="str">
        <f>IF(A46&gt;0,(LOOKUP(A46,'[1]Dz.'!A:A,'[1]Dz.'!B:B)),(IF(B46&gt;0,(LOOKUP(B46,'[1]Roz.'!A:A,'[1]Roz.'!B:B)),(IF(C46&gt;0,(LOOKUP(C46,'[1]par.'!A:A,'[1]par.'!B:B)),0)))))</f>
        <v>Składki na Fundusz Pracy</v>
      </c>
      <c r="E46" s="132">
        <v>3030</v>
      </c>
      <c r="F46" s="133"/>
      <c r="G46" s="133"/>
      <c r="H46" s="133">
        <f t="shared" si="1"/>
        <v>3030</v>
      </c>
    </row>
    <row r="47" spans="1:8" ht="11.25">
      <c r="A47" s="130"/>
      <c r="B47" s="130"/>
      <c r="C47" s="130" t="s">
        <v>64</v>
      </c>
      <c r="D47" s="131" t="str">
        <f>IF(A47&gt;0,(LOOKUP(A47,'[1]Dz.'!A:A,'[1]Dz.'!B:B)),(IF(B47&gt;0,(LOOKUP(B47,'[1]Roz.'!A:A,'[1]Roz.'!B:B)),(IF(C47&gt;0,(LOOKUP(C47,'[1]par.'!A:A,'[1]par.'!B:B)),0)))))</f>
        <v>Odpisy na zakladowy fundusz świadczeń socjalnych</v>
      </c>
      <c r="E47" s="132">
        <v>0</v>
      </c>
      <c r="F47" s="133"/>
      <c r="G47" s="133"/>
      <c r="H47" s="133">
        <f t="shared" si="1"/>
        <v>0</v>
      </c>
    </row>
    <row r="48" spans="1:10" s="31" customFormat="1" ht="10.5">
      <c r="A48" s="125"/>
      <c r="B48" s="126" t="s">
        <v>75</v>
      </c>
      <c r="C48" s="126"/>
      <c r="D48" s="127" t="str">
        <f>IF(A48&gt;0,(LOOKUP(A48,'[1]Dz.'!A:A,'[1]Dz.'!B:B)),(IF(B48&gt;0,(LOOKUP(B48,'[1]Roz.'!A:A,'[1]Roz.'!B:B)),(IF(C48&gt;0,(LOOKUP(C48,'[1]par.'!A:A,'[1]par.'!B:B)),0)))))</f>
        <v>Komisje poborowe</v>
      </c>
      <c r="E48" s="128">
        <v>29000</v>
      </c>
      <c r="F48" s="129">
        <f>SUM(F49:F58)</f>
        <v>6977</v>
      </c>
      <c r="G48" s="129">
        <f>SUM(G49:G58)</f>
        <v>6977</v>
      </c>
      <c r="H48" s="129">
        <f t="shared" si="1"/>
        <v>29000</v>
      </c>
      <c r="I48" s="29"/>
      <c r="J48" s="30"/>
    </row>
    <row r="49" spans="1:8" ht="11.25">
      <c r="A49" s="130"/>
      <c r="B49" s="130"/>
      <c r="C49" s="130" t="s">
        <v>52</v>
      </c>
      <c r="D49" s="131" t="str">
        <f>IF(A49&gt;0,(LOOKUP(A49,'[1]Dz.'!A:A,'[1]Dz.'!B:B)),(IF(B49&gt;0,(LOOKUP(B49,'[1]Roz.'!A:A,'[1]Roz.'!B:B)),(IF(C49&gt;0,(LOOKUP(C49,'[1]par.'!A:A,'[1]par.'!B:B)),0)))))</f>
        <v>Wynagrodzenia osobowe pracowników</v>
      </c>
      <c r="E49" s="132">
        <v>6500</v>
      </c>
      <c r="F49" s="133"/>
      <c r="G49" s="133">
        <v>6500</v>
      </c>
      <c r="H49" s="133">
        <f t="shared" si="1"/>
        <v>0</v>
      </c>
    </row>
    <row r="50" spans="1:8" ht="11.25">
      <c r="A50" s="130"/>
      <c r="B50" s="130"/>
      <c r="C50" s="130" t="s">
        <v>54</v>
      </c>
      <c r="D50" s="131" t="str">
        <f>IF(A50&gt;0,(LOOKUP(A50,'[1]Dz.'!A:A,'[1]Dz.'!B:B)),(IF(B50&gt;0,(LOOKUP(B50,'[1]Roz.'!A:A,'[1]Roz.'!B:B)),(IF(C50&gt;0,(LOOKUP(C50,'[1]par.'!A:A,'[1]par.'!B:B)),0)))))</f>
        <v>Składki na ubezpieczenia społeczne</v>
      </c>
      <c r="E50" s="132">
        <v>90</v>
      </c>
      <c r="F50" s="133">
        <v>266</v>
      </c>
      <c r="G50" s="133"/>
      <c r="H50" s="133">
        <f t="shared" si="1"/>
        <v>356</v>
      </c>
    </row>
    <row r="51" spans="1:8" ht="11.25">
      <c r="A51" s="130"/>
      <c r="B51" s="130"/>
      <c r="C51" s="130" t="s">
        <v>55</v>
      </c>
      <c r="D51" s="131" t="str">
        <f>IF(A51&gt;0,(LOOKUP(A51,'[1]Dz.'!A:A,'[1]Dz.'!B:B)),(IF(B51&gt;0,(LOOKUP(B51,'[1]Roz.'!A:A,'[1]Roz.'!B:B)),(IF(C51&gt;0,(LOOKUP(C51,'[1]par.'!A:A,'[1]par.'!B:B)),0)))))</f>
        <v>Składki na Fundusz Pracy</v>
      </c>
      <c r="E51" s="132">
        <v>5</v>
      </c>
      <c r="F51" s="133">
        <v>46</v>
      </c>
      <c r="G51" s="133"/>
      <c r="H51" s="133">
        <f t="shared" si="1"/>
        <v>51</v>
      </c>
    </row>
    <row r="52" spans="1:8" ht="11.25">
      <c r="A52" s="130"/>
      <c r="B52" s="130"/>
      <c r="C52" s="130" t="s">
        <v>56</v>
      </c>
      <c r="D52" s="131" t="str">
        <f>IF(A52&gt;0,(LOOKUP(A52,'[1]Dz.'!A:A,'[1]Dz.'!B:B)),(IF(B52&gt;0,(LOOKUP(B52,'[1]Roz.'!A:A,'[1]Roz.'!B:B)),(IF(C52&gt;0,(LOOKUP(C52,'[1]par.'!A:A,'[1]par.'!B:B)),0)))))</f>
        <v>Wynagrodzenia bezosobowe</v>
      </c>
      <c r="E52" s="132">
        <v>10660</v>
      </c>
      <c r="F52" s="133">
        <v>6340</v>
      </c>
      <c r="G52" s="133"/>
      <c r="H52" s="133">
        <f t="shared" si="1"/>
        <v>17000</v>
      </c>
    </row>
    <row r="53" spans="1:8" ht="11.25">
      <c r="A53" s="130"/>
      <c r="B53" s="130"/>
      <c r="C53" s="130" t="s">
        <v>47</v>
      </c>
      <c r="D53" s="131" t="str">
        <f>IF(A53&gt;0,(LOOKUP(A53,'[1]Dz.'!A:A,'[1]Dz.'!B:B)),(IF(B53&gt;0,(LOOKUP(B53,'[1]Roz.'!A:A,'[1]Roz.'!B:B)),(IF(C53&gt;0,(LOOKUP(C53,'[1]par.'!A:A,'[1]par.'!B:B)),0)))))</f>
        <v>Zakup materiałów i wyposażenia</v>
      </c>
      <c r="E53" s="132">
        <v>2656</v>
      </c>
      <c r="F53" s="133"/>
      <c r="G53" s="133">
        <v>477</v>
      </c>
      <c r="H53" s="133">
        <f t="shared" si="1"/>
        <v>2179</v>
      </c>
    </row>
    <row r="54" spans="1:8" ht="11.25">
      <c r="A54" s="130"/>
      <c r="B54" s="130"/>
      <c r="C54" s="130" t="s">
        <v>76</v>
      </c>
      <c r="D54" s="131" t="str">
        <f>IF(A54&gt;0,(LOOKUP(A54,'[1]Dz.'!A:A,'[1]Dz.'!B:B)),(IF(B54&gt;0,(LOOKUP(B54,'[1]Roz.'!A:A,'[1]Roz.'!B:B)),(IF(C54&gt;0,(LOOKUP(C54,'[1]par.'!A:A,'[1]par.'!B:B)),0)))))</f>
        <v>Zakup usług zdrowotnych</v>
      </c>
      <c r="E54" s="132">
        <v>7000</v>
      </c>
      <c r="F54" s="133"/>
      <c r="G54" s="133"/>
      <c r="H54" s="133">
        <f t="shared" si="1"/>
        <v>7000</v>
      </c>
    </row>
    <row r="55" spans="1:8" ht="11.25">
      <c r="A55" s="130"/>
      <c r="B55" s="130"/>
      <c r="C55" s="130" t="s">
        <v>48</v>
      </c>
      <c r="D55" s="131" t="str">
        <f>IF(A55&gt;0,(LOOKUP(A55,'[1]Dz.'!A:A,'[1]Dz.'!B:B)),(IF(B55&gt;0,(LOOKUP(B55,'[1]Roz.'!A:A,'[1]Roz.'!B:B)),(IF(C55&gt;0,(LOOKUP(C55,'[1]par.'!A:A,'[1]par.'!B:B)),0)))))</f>
        <v>Zakup usług pozostałych</v>
      </c>
      <c r="E55" s="132">
        <v>166</v>
      </c>
      <c r="F55" s="133"/>
      <c r="G55" s="133"/>
      <c r="H55" s="133">
        <f t="shared" si="1"/>
        <v>166</v>
      </c>
    </row>
    <row r="56" spans="1:8" ht="11.25">
      <c r="A56" s="130"/>
      <c r="B56" s="130"/>
      <c r="C56" s="130" t="s">
        <v>62</v>
      </c>
      <c r="D56" s="131" t="str">
        <f>IF(A56&gt;0,(LOOKUP(A56,'[1]Dz.'!A:A,'[1]Dz.'!B:B)),(IF(B56&gt;0,(LOOKUP(B56,'[1]Roz.'!A:A,'[1]Roz.'!B:B)),(IF(C56&gt;0,(LOOKUP(C56,'[1]par.'!A:A,'[1]par.'!B:B)),0)))))</f>
        <v>Podróże służbowe krajowe</v>
      </c>
      <c r="E56" s="132">
        <v>523</v>
      </c>
      <c r="F56" s="133"/>
      <c r="G56" s="133"/>
      <c r="H56" s="133">
        <f t="shared" si="1"/>
        <v>523</v>
      </c>
    </row>
    <row r="57" spans="1:8" ht="22.5">
      <c r="A57" s="130"/>
      <c r="B57" s="130"/>
      <c r="C57" s="157" t="s">
        <v>66</v>
      </c>
      <c r="D57" s="131" t="str">
        <f>IF(A57&gt;0,(LOOKUP(A57,'[1]Dz.'!A:A,'[1]Dz.'!B:B)),(IF(B57&gt;0,(LOOKUP(B57,'[1]Roz.'!A:A,'[1]Roz.'!B:B)),(IF(C57&gt;0,(LOOKUP(C57,'[1]par.'!A:A,'[1]par.'!B:B)),0)))))</f>
        <v>Zakup materiałów papierniczych do sprzętu drukarskego i urządzeń kserograficznych</v>
      </c>
      <c r="E57" s="132">
        <v>185</v>
      </c>
      <c r="F57" s="133"/>
      <c r="G57" s="133"/>
      <c r="H57" s="133">
        <f t="shared" si="1"/>
        <v>185</v>
      </c>
    </row>
    <row r="58" spans="1:8" ht="22.5">
      <c r="A58" s="130"/>
      <c r="B58" s="130"/>
      <c r="C58" s="157" t="s">
        <v>67</v>
      </c>
      <c r="D58" s="131" t="str">
        <f>IF(A58&gt;0,(LOOKUP(A58,'[1]Dz.'!A:A,'[1]Dz.'!B:B)),(IF(B58&gt;0,(LOOKUP(B58,'[1]Roz.'!A:A,'[1]Roz.'!B:B)),(IF(C58&gt;0,(LOOKUP(C58,'[1]par.'!A:A,'[1]par.'!B:B)),0)))))</f>
        <v>Zakup akcesoriów komputerowych, w tym programów i licencji</v>
      </c>
      <c r="E58" s="132">
        <v>1215</v>
      </c>
      <c r="F58" s="133">
        <v>325</v>
      </c>
      <c r="G58" s="133"/>
      <c r="H58" s="133">
        <f>E58+F58-G58</f>
        <v>1540</v>
      </c>
    </row>
    <row r="59" spans="1:10" s="34" customFormat="1" ht="38.25" hidden="1">
      <c r="A59" s="152">
        <v>751</v>
      </c>
      <c r="B59" s="152"/>
      <c r="C59" s="152"/>
      <c r="D59" s="153" t="str">
        <f>IF(A59&gt;0,(LOOKUP(A59,'[1]Dz.'!A:A,'[1]Dz.'!B:B)),(IF(B59&gt;0,(LOOKUP(B59,'[1]Roz.'!A:A,'[1]Roz.'!B:B)),(IF(C59&gt;0,(LOOKUP(C59,'[1]par.'!A:A,'[1]par.'!B:B)),0)))))</f>
        <v>Urzędy naczelnych organów władzy państwowej, kontroli i ochrony prawa oraz sądownictwa</v>
      </c>
      <c r="E59" s="154">
        <v>0</v>
      </c>
      <c r="F59" s="155"/>
      <c r="G59" s="155"/>
      <c r="H59" s="155">
        <f t="shared" si="1"/>
        <v>0</v>
      </c>
      <c r="I59" s="32"/>
      <c r="J59" s="33"/>
    </row>
    <row r="60" spans="1:10" s="31" customFormat="1" ht="42" hidden="1">
      <c r="A60" s="125"/>
      <c r="B60" s="126" t="s">
        <v>115</v>
      </c>
      <c r="C60" s="126"/>
      <c r="D60" s="127" t="str">
        <f>IF(A60&gt;0,(LOOKUP(A60,'[1]Dz.'!A:A,'[1]Dz.'!B:B)),(IF(B60&gt;0,(LOOKUP(B60,'[1]Roz.'!A:A,'[1]Roz.'!B:B)),(IF(C60&gt;0,(LOOKUP(C60,'[1]par.'!A:A,'[1]par.'!B:B)),0)))))</f>
        <v>Wybory do rad gminy,rad powiatów i sejmików województw,wybory wójtów,burmistrzów i prezydentów miast oraz referenda gminne,powiatowe i wojewódzkie</v>
      </c>
      <c r="E60" s="128">
        <v>0</v>
      </c>
      <c r="F60" s="129"/>
      <c r="G60" s="129"/>
      <c r="H60" s="129">
        <f t="shared" si="1"/>
        <v>0</v>
      </c>
      <c r="I60" s="29"/>
      <c r="J60" s="30"/>
    </row>
    <row r="61" spans="1:8" ht="11.25" hidden="1">
      <c r="A61" s="130"/>
      <c r="B61" s="130"/>
      <c r="C61" s="130" t="s">
        <v>54</v>
      </c>
      <c r="D61" s="131" t="str">
        <f>IF(A61&gt;0,(LOOKUP(A61,'[1]Dz.'!A:A,'[1]Dz.'!B:B)),(IF(B61&gt;0,(LOOKUP(B61,'[1]Roz.'!A:A,'[1]Roz.'!B:B)),(IF(C61&gt;0,(LOOKUP(C61,'[1]par.'!A:A,'[1]par.'!B:B)),0)))))</f>
        <v>Składki na ubezpieczenia społeczne</v>
      </c>
      <c r="E61" s="132">
        <v>0</v>
      </c>
      <c r="F61" s="133"/>
      <c r="G61" s="133"/>
      <c r="H61" s="133">
        <f t="shared" si="1"/>
        <v>0</v>
      </c>
    </row>
    <row r="62" spans="1:8" ht="11.25" hidden="1">
      <c r="A62" s="130"/>
      <c r="B62" s="130"/>
      <c r="C62" s="130" t="s">
        <v>55</v>
      </c>
      <c r="D62" s="131" t="str">
        <f>IF(A62&gt;0,(LOOKUP(A62,'[1]Dz.'!A:A,'[1]Dz.'!B:B)),(IF(B62&gt;0,(LOOKUP(B62,'[1]Roz.'!A:A,'[1]Roz.'!B:B)),(IF(C62&gt;0,(LOOKUP(C62,'[1]par.'!A:A,'[1]par.'!B:B)),0)))))</f>
        <v>Składki na Fundusz Pracy</v>
      </c>
      <c r="E62" s="132">
        <v>0</v>
      </c>
      <c r="F62" s="133"/>
      <c r="G62" s="133"/>
      <c r="H62" s="133">
        <f t="shared" si="1"/>
        <v>0</v>
      </c>
    </row>
    <row r="63" spans="1:8" ht="11.25" hidden="1">
      <c r="A63" s="130"/>
      <c r="B63" s="130"/>
      <c r="C63" s="130" t="s">
        <v>56</v>
      </c>
      <c r="D63" s="131" t="str">
        <f>IF(A63&gt;0,(LOOKUP(A63,'[1]Dz.'!A:A,'[1]Dz.'!B:B)),(IF(B63&gt;0,(LOOKUP(B63,'[1]Roz.'!A:A,'[1]Roz.'!B:B)),(IF(C63&gt;0,(LOOKUP(C63,'[1]par.'!A:A,'[1]par.'!B:B)),0)))))</f>
        <v>Wynagrodzenia bezosobowe</v>
      </c>
      <c r="E63" s="132">
        <v>0</v>
      </c>
      <c r="F63" s="133"/>
      <c r="G63" s="133"/>
      <c r="H63" s="133">
        <f t="shared" si="1"/>
        <v>0</v>
      </c>
    </row>
    <row r="64" spans="1:8" ht="11.25" hidden="1">
      <c r="A64" s="130"/>
      <c r="B64" s="130"/>
      <c r="C64" s="130" t="s">
        <v>47</v>
      </c>
      <c r="D64" s="131" t="str">
        <f>IF(A64&gt;0,(LOOKUP(A64,'[1]Dz.'!A:A,'[1]Dz.'!B:B)),(IF(B64&gt;0,(LOOKUP(B64,'[1]Roz.'!A:A,'[1]Roz.'!B:B)),(IF(C64&gt;0,(LOOKUP(C64,'[1]par.'!A:A,'[1]par.'!B:B)),0)))))</f>
        <v>Zakup materiałów i wyposażenia</v>
      </c>
      <c r="E64" s="132">
        <v>0</v>
      </c>
      <c r="F64" s="133"/>
      <c r="G64" s="133"/>
      <c r="H64" s="133">
        <f t="shared" si="1"/>
        <v>0</v>
      </c>
    </row>
    <row r="65" spans="1:8" ht="11.25" hidden="1">
      <c r="A65" s="130"/>
      <c r="B65" s="130"/>
      <c r="C65" s="130" t="s">
        <v>48</v>
      </c>
      <c r="D65" s="131" t="str">
        <f>IF(A65&gt;0,(LOOKUP(A65,'[1]Dz.'!A:A,'[1]Dz.'!B:B)),(IF(B65&gt;0,(LOOKUP(B65,'[1]Roz.'!A:A,'[1]Roz.'!B:B)),(IF(C65&gt;0,(LOOKUP(C65,'[1]par.'!A:A,'[1]par.'!B:B)),0)))))</f>
        <v>Zakup usług pozostałych</v>
      </c>
      <c r="E65" s="132">
        <v>0</v>
      </c>
      <c r="F65" s="133"/>
      <c r="G65" s="133"/>
      <c r="H65" s="133">
        <f t="shared" si="1"/>
        <v>0</v>
      </c>
    </row>
    <row r="66" spans="1:8" ht="11.25" hidden="1">
      <c r="A66" s="148"/>
      <c r="B66" s="148"/>
      <c r="C66" s="148" t="s">
        <v>62</v>
      </c>
      <c r="D66" s="149" t="str">
        <f>IF(A66&gt;0,(LOOKUP(A66,'[1]Dz.'!A:A,'[1]Dz.'!B:B)),(IF(B66&gt;0,(LOOKUP(B66,'[1]Roz.'!A:A,'[1]Roz.'!B:B)),(IF(C66&gt;0,(LOOKUP(C66,'[1]par.'!A:A,'[1]par.'!B:B)),0)))))</f>
        <v>Podróże służbowe krajowe</v>
      </c>
      <c r="E66" s="150">
        <v>0</v>
      </c>
      <c r="F66" s="151"/>
      <c r="G66" s="151"/>
      <c r="H66" s="151">
        <f t="shared" si="1"/>
        <v>0</v>
      </c>
    </row>
    <row r="67" spans="1:10" s="34" customFormat="1" ht="25.5">
      <c r="A67" s="121">
        <v>754</v>
      </c>
      <c r="B67" s="121"/>
      <c r="C67" s="121"/>
      <c r="D67" s="122" t="str">
        <f>IF(A67&gt;0,(LOOKUP(A67,'[1]Dz.'!A:A,'[1]Dz.'!B:B)),(IF(B67&gt;0,(LOOKUP(B67,'[1]Roz.'!A:A,'[1]Roz.'!B:B)),(IF(C67&gt;0,(LOOKUP(C67,'[1]par.'!A:A,'[1]par.'!B:B)),0)))))</f>
        <v>Bezpieczeństwo publiczne i ochrona przeciwpożarowa</v>
      </c>
      <c r="E67" s="123">
        <v>2218633</v>
      </c>
      <c r="F67" s="123">
        <f>F68</f>
        <v>161937</v>
      </c>
      <c r="G67" s="123"/>
      <c r="H67" s="124">
        <f aca="true" t="shared" si="2" ref="H67:H95">E67+F67-G67</f>
        <v>2380570</v>
      </c>
      <c r="I67" s="32"/>
      <c r="J67" s="33"/>
    </row>
    <row r="68" spans="1:10" s="31" customFormat="1" ht="10.5">
      <c r="A68" s="125"/>
      <c r="B68" s="126" t="s">
        <v>77</v>
      </c>
      <c r="C68" s="126"/>
      <c r="D68" s="127" t="str">
        <f>IF(A68&gt;0,(LOOKUP(A68,'[1]Dz.'!A:A,'[1]Dz.'!B:B)),(IF(B68&gt;0,(LOOKUP(B68,'[1]Roz.'!A:A,'[1]Roz.'!B:B)),(IF(C68&gt;0,(LOOKUP(C68,'[1]par.'!A:A,'[1]par.'!B:B)),0)))))</f>
        <v>Komendy powiatowe Państwowej Straży Pożarnej</v>
      </c>
      <c r="E68" s="128">
        <v>2218633</v>
      </c>
      <c r="F68" s="128">
        <f>SUM(F69:F95)</f>
        <v>161937</v>
      </c>
      <c r="G68" s="128"/>
      <c r="H68" s="129">
        <f t="shared" si="2"/>
        <v>2380570</v>
      </c>
      <c r="I68" s="29"/>
      <c r="J68" s="30"/>
    </row>
    <row r="69" spans="1:8" ht="11.25">
      <c r="A69" s="130"/>
      <c r="B69" s="130"/>
      <c r="C69" s="130" t="s">
        <v>51</v>
      </c>
      <c r="D69" s="131" t="str">
        <f>IF(A69&gt;0,(LOOKUP(A69,'[1]Dz.'!A:A,'[1]Dz.'!B:B)),(IF(B69&gt;0,(LOOKUP(B69,'[1]Roz.'!A:A,'[1]Roz.'!B:B)),(IF(C69&gt;0,(LOOKUP(C69,'[1]par.'!A:A,'[1]par.'!B:B)),0)))))</f>
        <v>Nagrody i wydatki osobowe nie zaliczone do wynagrodzeń</v>
      </c>
      <c r="E69" s="132">
        <v>100</v>
      </c>
      <c r="F69" s="133"/>
      <c r="G69" s="133"/>
      <c r="H69" s="133">
        <f t="shared" si="2"/>
        <v>100</v>
      </c>
    </row>
    <row r="70" spans="1:8" ht="22.5">
      <c r="A70" s="130"/>
      <c r="B70" s="130"/>
      <c r="C70" s="130" t="s">
        <v>78</v>
      </c>
      <c r="D70" s="131" t="str">
        <f>IF(A70&gt;0,(LOOKUP(A70,'[1]Dz.'!A:A,'[1]Dz.'!B:B)),(IF(B70&gt;0,(LOOKUP(B70,'[1]Roz.'!A:A,'[1]Roz.'!B:B)),(IF(C70&gt;0,(LOOKUP(C70,'[1]par.'!A:A,'[1]par.'!B:B)),0)))))</f>
        <v>Wydatki osobowe niezaliczane do uposażeń wypłacone żołnierzom i funkcjonariuszom</v>
      </c>
      <c r="E70" s="132">
        <v>96309</v>
      </c>
      <c r="F70" s="133"/>
      <c r="G70" s="133"/>
      <c r="H70" s="133">
        <f t="shared" si="2"/>
        <v>96309</v>
      </c>
    </row>
    <row r="71" spans="1:8" ht="11.25">
      <c r="A71" s="130"/>
      <c r="B71" s="130"/>
      <c r="C71" s="130" t="s">
        <v>52</v>
      </c>
      <c r="D71" s="131" t="str">
        <f>IF(A71&gt;0,(LOOKUP(A71,'[1]Dz.'!A:A,'[1]Dz.'!B:B)),(IF(B71&gt;0,(LOOKUP(B71,'[1]Roz.'!A:A,'[1]Roz.'!B:B)),(IF(C71&gt;0,(LOOKUP(C71,'[1]par.'!A:A,'[1]par.'!B:B)),0)))))</f>
        <v>Wynagrodzenia osobowe pracowników</v>
      </c>
      <c r="E71" s="132">
        <v>16686</v>
      </c>
      <c r="F71" s="133"/>
      <c r="G71" s="133"/>
      <c r="H71" s="133">
        <f t="shared" si="2"/>
        <v>16686</v>
      </c>
    </row>
    <row r="72" spans="1:8" ht="11.25">
      <c r="A72" s="130"/>
      <c r="B72" s="130"/>
      <c r="C72" s="130" t="s">
        <v>53</v>
      </c>
      <c r="D72" s="131" t="str">
        <f>IF(A72&gt;0,(LOOKUP(A72,'[1]Dz.'!A:A,'[1]Dz.'!B:B)),(IF(B72&gt;0,(LOOKUP(B72,'[1]Roz.'!A:A,'[1]Roz.'!B:B)),(IF(C72&gt;0,(LOOKUP(C72,'[1]par.'!A:A,'[1]par.'!B:B)),0)))))</f>
        <v>Dodatkowe wynagrodzenie roczne</v>
      </c>
      <c r="E72" s="132">
        <v>800</v>
      </c>
      <c r="F72" s="133"/>
      <c r="G72" s="133"/>
      <c r="H72" s="133">
        <f t="shared" si="2"/>
        <v>800</v>
      </c>
    </row>
    <row r="73" spans="1:8" ht="22.5">
      <c r="A73" s="130"/>
      <c r="B73" s="130"/>
      <c r="C73" s="130" t="s">
        <v>79</v>
      </c>
      <c r="D73" s="131" t="str">
        <f>IF(A73&gt;0,(LOOKUP(A73,'[1]Dz.'!A:A,'[1]Dz.'!B:B)),(IF(B73&gt;0,(LOOKUP(B73,'[1]Roz.'!A:A,'[1]Roz.'!B:B)),(IF(C73&gt;0,(LOOKUP(C73,'[1]par.'!A:A,'[1]par.'!B:B)),0)))))</f>
        <v>Uposażenia żołnierzy zawodowych i nadterminowych oraz funkcjonariuszy</v>
      </c>
      <c r="E73" s="132">
        <v>1441674</v>
      </c>
      <c r="F73" s="133">
        <v>110804</v>
      </c>
      <c r="G73" s="133"/>
      <c r="H73" s="133">
        <f t="shared" si="2"/>
        <v>1552478</v>
      </c>
    </row>
    <row r="74" spans="1:8" ht="22.5">
      <c r="A74" s="130"/>
      <c r="B74" s="130"/>
      <c r="C74" s="130" t="s">
        <v>80</v>
      </c>
      <c r="D74" s="131" t="str">
        <f>IF(A74&gt;0,(LOOKUP(A74,'[1]Dz.'!A:A,'[1]Dz.'!B:B)),(IF(B74&gt;0,(LOOKUP(B74,'[1]Roz.'!A:A,'[1]Roz.'!B:B)),(IF(C74&gt;0,(LOOKUP(C74,'[1]par.'!A:A,'[1]par.'!B:B)),0)))))</f>
        <v>Pozostałe należności żołnierzy zawodowych i nadterminowych oraz funkcjonariuszy</v>
      </c>
      <c r="E74" s="132">
        <v>71700</v>
      </c>
      <c r="F74" s="133">
        <v>4382</v>
      </c>
      <c r="G74" s="133"/>
      <c r="H74" s="133">
        <f t="shared" si="2"/>
        <v>76082</v>
      </c>
    </row>
    <row r="75" spans="1:8" ht="22.5">
      <c r="A75" s="130"/>
      <c r="B75" s="130"/>
      <c r="C75" s="130" t="s">
        <v>81</v>
      </c>
      <c r="D75" s="131" t="str">
        <f>IF(A75&gt;0,(LOOKUP(A75,'[1]Dz.'!A:A,'[1]Dz.'!B:B)),(IF(B75&gt;0,(LOOKUP(B75,'[1]Roz.'!A:A,'[1]Roz.'!B:B)),(IF(C75&gt;0,(LOOKUP(C75,'[1]par.'!A:A,'[1]par.'!B:B)),0)))))</f>
        <v>Nagrody roczne dla żołnierzy zawodowych i nadterminowych oraz funkcjonariuszy</v>
      </c>
      <c r="E75" s="132">
        <v>121329</v>
      </c>
      <c r="F75" s="133">
        <v>9333</v>
      </c>
      <c r="G75" s="133"/>
      <c r="H75" s="133">
        <f t="shared" si="2"/>
        <v>130662</v>
      </c>
    </row>
    <row r="76" spans="1:8" ht="22.5">
      <c r="A76" s="130"/>
      <c r="B76" s="130"/>
      <c r="C76" s="156" t="s">
        <v>82</v>
      </c>
      <c r="D76" s="131" t="str">
        <f>IF(A76&gt;0,(LOOKUP(A76,'[1]Dz.'!A:A,'[1]Dz.'!B:B)),(IF(B76&gt;0,(LOOKUP(B76,'[1]Roz.'!A:A,'[1]Roz.'!B:B)),(IF(C76&gt;0,(LOOKUP(C76,'[1]par.'!A:A,'[1]par.'!B:B)),0)))))</f>
        <v>Uposażenia i świadczenia pieniężne wyplacane funkcjonariuszom zwolnionym</v>
      </c>
      <c r="E76" s="132">
        <v>54080</v>
      </c>
      <c r="F76" s="133">
        <v>2418</v>
      </c>
      <c r="G76" s="133"/>
      <c r="H76" s="133">
        <f t="shared" si="2"/>
        <v>56498</v>
      </c>
    </row>
    <row r="77" spans="1:8" ht="11.25">
      <c r="A77" s="130"/>
      <c r="B77" s="130"/>
      <c r="C77" s="130" t="s">
        <v>54</v>
      </c>
      <c r="D77" s="131" t="str">
        <f>IF(A77&gt;0,(LOOKUP(A77,'[1]Dz.'!A:A,'[1]Dz.'!B:B)),(IF(B77&gt;0,(LOOKUP(B77,'[1]Roz.'!A:A,'[1]Roz.'!B:B)),(IF(C77&gt;0,(LOOKUP(C77,'[1]par.'!A:A,'[1]par.'!B:B)),0)))))</f>
        <v>Składki na ubezpieczenia społeczne</v>
      </c>
      <c r="E77" s="132">
        <v>3263</v>
      </c>
      <c r="F77" s="133"/>
      <c r="G77" s="133"/>
      <c r="H77" s="133">
        <f t="shared" si="2"/>
        <v>3263</v>
      </c>
    </row>
    <row r="78" spans="1:8" ht="11.25">
      <c r="A78" s="130"/>
      <c r="B78" s="130"/>
      <c r="C78" s="130" t="s">
        <v>55</v>
      </c>
      <c r="D78" s="131" t="str">
        <f>IF(A78&gt;0,(LOOKUP(A78,'[1]Dz.'!A:A,'[1]Dz.'!B:B)),(IF(B78&gt;0,(LOOKUP(B78,'[1]Roz.'!A:A,'[1]Roz.'!B:B)),(IF(C78&gt;0,(LOOKUP(C78,'[1]par.'!A:A,'[1]par.'!B:B)),0)))))</f>
        <v>Składki na Fundusz Pracy</v>
      </c>
      <c r="E78" s="132">
        <v>443</v>
      </c>
      <c r="F78" s="133"/>
      <c r="G78" s="133"/>
      <c r="H78" s="133">
        <f t="shared" si="2"/>
        <v>443</v>
      </c>
    </row>
    <row r="79" spans="1:8" ht="22.5">
      <c r="A79" s="130"/>
      <c r="B79" s="130"/>
      <c r="C79" s="130" t="s">
        <v>83</v>
      </c>
      <c r="D79" s="131" t="str">
        <f>IF(A79&gt;0,(LOOKUP(A79,'[1]Dz.'!A:A,'[1]Dz.'!B:B)),(IF(B79&gt;0,(LOOKUP(B79,'[1]Roz.'!A:A,'[1]Roz.'!B:B)),(IF(C79&gt;0,(LOOKUP(C79,'[1]par.'!A:A,'[1]par.'!B:B)),0)))))</f>
        <v>Równoważniki pieniężne i ekwiwalenty dla żołnierzy i funkcjonariuszy</v>
      </c>
      <c r="E79" s="132">
        <v>87000</v>
      </c>
      <c r="F79" s="133"/>
      <c r="G79" s="133"/>
      <c r="H79" s="133">
        <f t="shared" si="2"/>
        <v>87000</v>
      </c>
    </row>
    <row r="80" spans="1:8" ht="11.25">
      <c r="A80" s="130"/>
      <c r="B80" s="130"/>
      <c r="C80" s="130" t="s">
        <v>47</v>
      </c>
      <c r="D80" s="131" t="str">
        <f>IF(A80&gt;0,(LOOKUP(A80,'[1]Dz.'!A:A,'[1]Dz.'!B:B)),(IF(B80&gt;0,(LOOKUP(B80,'[1]Roz.'!A:A,'[1]Roz.'!B:B)),(IF(C80&gt;0,(LOOKUP(C80,'[1]par.'!A:A,'[1]par.'!B:B)),0)))))</f>
        <v>Zakup materiałów i wyposażenia</v>
      </c>
      <c r="E80" s="132">
        <v>105154</v>
      </c>
      <c r="F80" s="133">
        <v>35000</v>
      </c>
      <c r="G80" s="133"/>
      <c r="H80" s="133">
        <f t="shared" si="2"/>
        <v>140154</v>
      </c>
    </row>
    <row r="81" spans="1:8" ht="11.25">
      <c r="A81" s="130"/>
      <c r="B81" s="130"/>
      <c r="C81" s="130" t="s">
        <v>57</v>
      </c>
      <c r="D81" s="131" t="str">
        <f>IF(A81&gt;0,(LOOKUP(A81,'[1]Dz.'!A:A,'[1]Dz.'!B:B)),(IF(B81&gt;0,(LOOKUP(B81,'[1]Roz.'!A:A,'[1]Roz.'!B:B)),(IF(C81&gt;0,(LOOKUP(C81,'[1]par.'!A:A,'[1]par.'!B:B)),0)))))</f>
        <v>Zakup energii</v>
      </c>
      <c r="E81" s="132">
        <v>51700</v>
      </c>
      <c r="F81" s="133"/>
      <c r="G81" s="133"/>
      <c r="H81" s="133">
        <f t="shared" si="2"/>
        <v>51700</v>
      </c>
    </row>
    <row r="82" spans="1:8" ht="11.25">
      <c r="A82" s="130"/>
      <c r="B82" s="130"/>
      <c r="C82" s="130" t="s">
        <v>58</v>
      </c>
      <c r="D82" s="131" t="str">
        <f>IF(A82&gt;0,(LOOKUP(A82,'[1]Dz.'!A:A,'[1]Dz.'!B:B)),(IF(B82&gt;0,(LOOKUP(B82,'[1]Roz.'!A:A,'[1]Roz.'!B:B)),(IF(C82&gt;0,(LOOKUP(C82,'[1]par.'!A:A,'[1]par.'!B:B)),0)))))</f>
        <v>Zakup usług remontowych</v>
      </c>
      <c r="E82" s="132">
        <v>24930</v>
      </c>
      <c r="F82" s="133"/>
      <c r="G82" s="133"/>
      <c r="H82" s="133">
        <f t="shared" si="2"/>
        <v>24930</v>
      </c>
    </row>
    <row r="83" spans="1:8" ht="11.25">
      <c r="A83" s="130"/>
      <c r="B83" s="130"/>
      <c r="C83" s="130" t="s">
        <v>76</v>
      </c>
      <c r="D83" s="131" t="str">
        <f>IF(A83&gt;0,(LOOKUP(A83,'[1]Dz.'!A:A,'[1]Dz.'!B:B)),(IF(B83&gt;0,(LOOKUP(B83,'[1]Roz.'!A:A,'[1]Roz.'!B:B)),(IF(C83&gt;0,(LOOKUP(C83,'[1]par.'!A:A,'[1]par.'!B:B)),0)))))</f>
        <v>Zakup usług zdrowotnych</v>
      </c>
      <c r="E83" s="132">
        <v>9000</v>
      </c>
      <c r="F83" s="133"/>
      <c r="G83" s="133"/>
      <c r="H83" s="133">
        <f t="shared" si="2"/>
        <v>9000</v>
      </c>
    </row>
    <row r="84" spans="1:8" ht="11.25">
      <c r="A84" s="130"/>
      <c r="B84" s="130"/>
      <c r="C84" s="130" t="s">
        <v>48</v>
      </c>
      <c r="D84" s="131" t="str">
        <f>IF(A84&gt;0,(LOOKUP(A84,'[1]Dz.'!A:A,'[1]Dz.'!B:B)),(IF(B84&gt;0,(LOOKUP(B84,'[1]Roz.'!A:A,'[1]Roz.'!B:B)),(IF(C84&gt;0,(LOOKUP(C84,'[1]par.'!A:A,'[1]par.'!B:B)),0)))))</f>
        <v>Zakup usług pozostałych</v>
      </c>
      <c r="E84" s="132">
        <v>33500</v>
      </c>
      <c r="F84" s="133"/>
      <c r="G84" s="133"/>
      <c r="H84" s="133">
        <f t="shared" si="2"/>
        <v>33500</v>
      </c>
    </row>
    <row r="85" spans="1:8" ht="11.25">
      <c r="A85" s="130"/>
      <c r="B85" s="130"/>
      <c r="C85" s="130" t="s">
        <v>59</v>
      </c>
      <c r="D85" s="131" t="str">
        <f>IF(A85&gt;0,(LOOKUP(A85,'[1]Dz.'!A:A,'[1]Dz.'!B:B)),(IF(B85&gt;0,(LOOKUP(B85,'[1]Roz.'!A:A,'[1]Roz.'!B:B)),(IF(C85&gt;0,(LOOKUP(C85,'[1]par.'!A:A,'[1]par.'!B:B)),0)))))</f>
        <v>Zakup dostępu do sieci internet</v>
      </c>
      <c r="E85" s="132">
        <v>1020</v>
      </c>
      <c r="F85" s="133"/>
      <c r="G85" s="133"/>
      <c r="H85" s="133">
        <f t="shared" si="2"/>
        <v>1020</v>
      </c>
    </row>
    <row r="86" spans="1:8" ht="22.5">
      <c r="A86" s="130"/>
      <c r="B86" s="130"/>
      <c r="C86" s="177" t="s">
        <v>60</v>
      </c>
      <c r="D86" s="131" t="str">
        <f>IF(A86&gt;0,(LOOKUP(A86,'[1]Dz.'!A:A,'[1]Dz.'!B:B)),(IF(B86&gt;0,(LOOKUP(B86,'[1]Roz.'!A:A,'[1]Roz.'!B:B)),(IF(C86&gt;0,(LOOKUP(C86,'[1]par.'!A:A,'[1]par.'!B:B)),0)))))</f>
        <v>Opłaty z tytułu zakupu usług telekomunikacyjnych telefonii komórkowej</v>
      </c>
      <c r="E86" s="132">
        <v>2400</v>
      </c>
      <c r="F86" s="133"/>
      <c r="G86" s="133"/>
      <c r="H86" s="133">
        <f t="shared" si="2"/>
        <v>2400</v>
      </c>
    </row>
    <row r="87" spans="1:8" ht="22.5">
      <c r="A87" s="130"/>
      <c r="B87" s="130"/>
      <c r="C87" s="177" t="s">
        <v>61</v>
      </c>
      <c r="D87" s="131" t="str">
        <f>IF(A87&gt;0,(LOOKUP(A87,'[1]Dz.'!A:A,'[1]Dz.'!B:B)),(IF(B87&gt;0,(LOOKUP(B87,'[1]Roz.'!A:A,'[1]Roz.'!B:B)),(IF(C87&gt;0,(LOOKUP(C87,'[1]par.'!A:A,'[1]par.'!B:B)),0)))))</f>
        <v>Opłaty z tytułu zakupu usług telekomunikacyjnych telefonii stacjonarnej</v>
      </c>
      <c r="E87" s="132">
        <v>10000</v>
      </c>
      <c r="F87" s="133"/>
      <c r="G87" s="133"/>
      <c r="H87" s="133">
        <f t="shared" si="2"/>
        <v>10000</v>
      </c>
    </row>
    <row r="88" spans="1:8" ht="11.25">
      <c r="A88" s="130"/>
      <c r="B88" s="130"/>
      <c r="C88" s="130" t="s">
        <v>62</v>
      </c>
      <c r="D88" s="131" t="str">
        <f>IF(A88&gt;0,(LOOKUP(A88,'[1]Dz.'!A:A,'[1]Dz.'!B:B)),(IF(B88&gt;0,(LOOKUP(B88,'[1]Roz.'!A:A,'[1]Roz.'!B:B)),(IF(C88&gt;0,(LOOKUP(C88,'[1]par.'!A:A,'[1]par.'!B:B)),0)))))</f>
        <v>Podróże służbowe krajowe</v>
      </c>
      <c r="E88" s="132">
        <v>2500</v>
      </c>
      <c r="F88" s="133"/>
      <c r="G88" s="133"/>
      <c r="H88" s="133">
        <f t="shared" si="2"/>
        <v>2500</v>
      </c>
    </row>
    <row r="89" spans="1:8" ht="11.25">
      <c r="A89" s="130"/>
      <c r="B89" s="130"/>
      <c r="C89" s="130" t="s">
        <v>63</v>
      </c>
      <c r="D89" s="131" t="str">
        <f>IF(A89&gt;0,(LOOKUP(A89,'[1]Dz.'!A:A,'[1]Dz.'!B:B)),(IF(B89&gt;0,(LOOKUP(B89,'[1]Roz.'!A:A,'[1]Roz.'!B:B)),(IF(C89&gt;0,(LOOKUP(C89,'[1]par.'!A:A,'[1]par.'!B:B)),0)))))</f>
        <v>Różne opłaty i składki</v>
      </c>
      <c r="E89" s="132">
        <v>600</v>
      </c>
      <c r="F89" s="133"/>
      <c r="G89" s="133"/>
      <c r="H89" s="133">
        <f t="shared" si="2"/>
        <v>600</v>
      </c>
    </row>
    <row r="90" spans="1:8" ht="11.25">
      <c r="A90" s="130"/>
      <c r="B90" s="130"/>
      <c r="C90" s="130" t="s">
        <v>64</v>
      </c>
      <c r="D90" s="131" t="str">
        <f>IF(A90&gt;0,(LOOKUP(A90,'[1]Dz.'!A:A,'[1]Dz.'!B:B)),(IF(B90&gt;0,(LOOKUP(B90,'[1]Roz.'!A:A,'[1]Roz.'!B:B)),(IF(C90&gt;0,(LOOKUP(C90,'[1]par.'!A:A,'[1]par.'!B:B)),0)))))</f>
        <v>Odpisy na zakladowy fundusz świadczeń socjalnych</v>
      </c>
      <c r="E90" s="132">
        <v>1182</v>
      </c>
      <c r="F90" s="133"/>
      <c r="G90" s="133"/>
      <c r="H90" s="133">
        <f t="shared" si="2"/>
        <v>1182</v>
      </c>
    </row>
    <row r="91" spans="1:14" ht="11.25">
      <c r="A91" s="130"/>
      <c r="B91" s="130"/>
      <c r="C91" s="167" t="s">
        <v>65</v>
      </c>
      <c r="D91" s="131" t="str">
        <f>IF(A91&gt;0,(LOOKUP(A91,'[1]Dz.'!A:A,'[1]Dz.'!B:B)),(IF(B91&gt;0,(LOOKUP(B91,'[1]Roz.'!A:A,'[1]Roz.'!B:B)),(IF(C91&gt;0,(LOOKUP(C91,'[1]par.'!A:A,'[1]par.'!B:B)),0)))))</f>
        <v>Podatek od nieruchomości</v>
      </c>
      <c r="E91" s="132">
        <v>10824</v>
      </c>
      <c r="F91" s="133"/>
      <c r="G91" s="133"/>
      <c r="H91" s="133">
        <f t="shared" si="2"/>
        <v>10824</v>
      </c>
      <c r="I91" s="36" t="s">
        <v>65</v>
      </c>
      <c r="J91" s="37"/>
      <c r="M91" s="28" t="e">
        <f>'[1]ZSS'!#REF!</f>
        <v>#REF!</v>
      </c>
      <c r="N91" s="28" t="e">
        <f>'[1]ZSE'!#REF!</f>
        <v>#REF!</v>
      </c>
    </row>
    <row r="92" spans="1:8" ht="11.25">
      <c r="A92" s="130"/>
      <c r="B92" s="130"/>
      <c r="C92" s="130" t="s">
        <v>84</v>
      </c>
      <c r="D92" s="131" t="str">
        <f>IF(A92&gt;0,(LOOKUP(A92,'[1]Dz.'!A:A,'[1]Dz.'!B:B)),(IF(B92&gt;0,(LOOKUP(B92,'[1]Roz.'!A:A,'[1]Roz.'!B:B)),(IF(C92&gt;0,(LOOKUP(C92,'[1]par.'!A:A,'[1]par.'!B:B)),0)))))</f>
        <v>Opłaty na rzecz budżetu państwa</v>
      </c>
      <c r="E92" s="132">
        <v>239</v>
      </c>
      <c r="F92" s="133"/>
      <c r="G92" s="133"/>
      <c r="H92" s="133">
        <f t="shared" si="2"/>
        <v>239</v>
      </c>
    </row>
    <row r="93" spans="1:8" ht="22.5">
      <c r="A93" s="130"/>
      <c r="B93" s="130"/>
      <c r="C93" s="157" t="s">
        <v>66</v>
      </c>
      <c r="D93" s="131" t="str">
        <f>IF(A93&gt;0,(LOOKUP(A93,'[1]Dz.'!A:A,'[1]Dz.'!B:B)),(IF(B93&gt;0,(LOOKUP(B93,'[1]Roz.'!A:A,'[1]Roz.'!B:B)),(IF(C93&gt;0,(LOOKUP(C93,'[1]par.'!A:A,'[1]par.'!B:B)),0)))))</f>
        <v>Zakup materiałów papierniczych do sprzętu drukarskego i urządzeń kserograficznych</v>
      </c>
      <c r="E93" s="132">
        <v>700</v>
      </c>
      <c r="F93" s="133"/>
      <c r="G93" s="133"/>
      <c r="H93" s="133">
        <f t="shared" si="2"/>
        <v>700</v>
      </c>
    </row>
    <row r="94" spans="1:8" ht="22.5">
      <c r="A94" s="130"/>
      <c r="B94" s="130"/>
      <c r="C94" s="157" t="s">
        <v>67</v>
      </c>
      <c r="D94" s="131" t="str">
        <f>IF(A94&gt;0,(LOOKUP(A94,'[1]Dz.'!A:A,'[1]Dz.'!B:B)),(IF(B94&gt;0,(LOOKUP(B94,'[1]Roz.'!A:A,'[1]Roz.'!B:B)),(IF(C94&gt;0,(LOOKUP(C94,'[1]par.'!A:A,'[1]par.'!B:B)),0)))))</f>
        <v>Zakup akcesoriów komputerowych, w tym programów i licencji</v>
      </c>
      <c r="E94" s="132">
        <v>1500</v>
      </c>
      <c r="F94" s="133"/>
      <c r="G94" s="133"/>
      <c r="H94" s="133">
        <f t="shared" si="2"/>
        <v>1500</v>
      </c>
    </row>
    <row r="95" spans="1:8" ht="11.25">
      <c r="A95" s="130"/>
      <c r="B95" s="130"/>
      <c r="C95" s="130" t="s">
        <v>68</v>
      </c>
      <c r="D95" s="131" t="str">
        <f>IF(A95&gt;0,(LOOKUP(A95,'[1]Dz.'!A:A,'[1]Dz.'!B:B)),(IF(B95&gt;0,(LOOKUP(B95,'[1]Roz.'!A:A,'[1]Roz.'!B:B)),(IF(C95&gt;0,(LOOKUP(C95,'[1]par.'!A:A,'[1]par.'!B:B)),0)))))</f>
        <v>Wydatki inwestycyjne jednostek budżetowych</v>
      </c>
      <c r="E95" s="132">
        <v>70000</v>
      </c>
      <c r="F95" s="133"/>
      <c r="G95" s="133"/>
      <c r="H95" s="133">
        <f t="shared" si="2"/>
        <v>70000</v>
      </c>
    </row>
    <row r="96" spans="1:10" s="34" customFormat="1" ht="12.75" hidden="1">
      <c r="A96" s="152" t="s">
        <v>117</v>
      </c>
      <c r="B96" s="152"/>
      <c r="C96" s="152"/>
      <c r="D96" s="153" t="str">
        <f>IF(A96&gt;0,(LOOKUP(A96,'[1]Dz.'!A:A,'[1]Dz.'!B:B)),(IF(B96&gt;0,(LOOKUP(B96,'[1]Roz.'!A:A,'[1]Roz.'!B:B)),(IF(C96&gt;0,(LOOKUP(C96,'[1]par.'!A:A,'[1]par.'!B:B)),0)))))</f>
        <v>Szkolnictwo wyższe</v>
      </c>
      <c r="E96" s="154">
        <v>0</v>
      </c>
      <c r="F96" s="155"/>
      <c r="G96" s="155"/>
      <c r="H96" s="155">
        <f>E96+F96-G96</f>
        <v>0</v>
      </c>
      <c r="I96" s="32"/>
      <c r="J96" s="33"/>
    </row>
    <row r="97" spans="1:10" s="31" customFormat="1" ht="10.5" hidden="1">
      <c r="A97" s="125"/>
      <c r="B97" s="126" t="s">
        <v>118</v>
      </c>
      <c r="C97" s="126"/>
      <c r="D97" s="127" t="str">
        <f>IF(A97&gt;0,(LOOKUP(A97,'[1]Dz.'!A:A,'[1]Dz.'!B:B)),(IF(B97&gt;0,(LOOKUP(B97,'[1]Roz.'!A:A,'[1]Roz.'!B:B)),(IF(C97&gt;0,(LOOKUP(C97,'[1]par.'!A:A,'[1]par.'!B:B)),0)))))</f>
        <v>Pomoc materialna dla studentów</v>
      </c>
      <c r="E97" s="128">
        <v>0</v>
      </c>
      <c r="F97" s="129"/>
      <c r="G97" s="129"/>
      <c r="H97" s="129">
        <f>E97+F97-G97</f>
        <v>0</v>
      </c>
      <c r="I97" s="29"/>
      <c r="J97" s="30"/>
    </row>
    <row r="98" spans="1:8" ht="11.25" hidden="1">
      <c r="A98" s="130"/>
      <c r="B98" s="130"/>
      <c r="C98" s="130" t="s">
        <v>119</v>
      </c>
      <c r="D98" s="131" t="str">
        <f>IF(A98&gt;0,(LOOKUP(A98,'[1]Dz.'!A:A,'[1]Dz.'!B:B)),(IF(B98&gt;0,(LOOKUP(B98,'[1]Roz.'!A:A,'[1]Roz.'!B:B)),(IF(C98&gt;0,(LOOKUP(C98,'[1]par.'!A:A,'[1]par.'!B:B)),0)))))</f>
        <v>Stypendia i zasiłki dla studentów</v>
      </c>
      <c r="E98" s="132">
        <v>0</v>
      </c>
      <c r="F98" s="133"/>
      <c r="G98" s="133"/>
      <c r="H98" s="133">
        <f aca="true" t="shared" si="3" ref="H98:H109">E98+F98-G98</f>
        <v>0</v>
      </c>
    </row>
    <row r="99" spans="1:8" ht="11.25" hidden="1">
      <c r="A99" s="148"/>
      <c r="B99" s="148"/>
      <c r="C99" s="148" t="s">
        <v>120</v>
      </c>
      <c r="D99" s="149" t="str">
        <f>IF(A99&gt;0,(LOOKUP(A99,'[1]Dz.'!A:A,'[1]Dz.'!B:B)),(IF(B99&gt;0,(LOOKUP(B99,'[1]Roz.'!A:A,'[1]Roz.'!B:B)),(IF(C99&gt;0,(LOOKUP(C99,'[1]par.'!A:A,'[1]par.'!B:B)),0)))))</f>
        <v>Stypendia i zasiłki dla studentów</v>
      </c>
      <c r="E99" s="150">
        <v>0</v>
      </c>
      <c r="F99" s="151"/>
      <c r="G99" s="151"/>
      <c r="H99" s="151">
        <f t="shared" si="3"/>
        <v>0</v>
      </c>
    </row>
    <row r="100" spans="1:10" s="34" customFormat="1" ht="12.75">
      <c r="A100" s="121" t="s">
        <v>85</v>
      </c>
      <c r="B100" s="121"/>
      <c r="C100" s="121"/>
      <c r="D100" s="122" t="str">
        <f>IF(A100&gt;0,(LOOKUP(A100,'[1]Dz.'!A:A,'[1]Dz.'!B:B)),(IF(B100&gt;0,(LOOKUP(B100,'[1]Roz.'!A:A,'[1]Roz.'!B:B)),(IF(C100&gt;0,(LOOKUP(C100,'[1]par.'!A:A,'[1]par.'!B:B)),0)))))</f>
        <v>Ochrona zdrowia</v>
      </c>
      <c r="E100" s="123">
        <v>1094760</v>
      </c>
      <c r="F100" s="123"/>
      <c r="G100" s="124"/>
      <c r="H100" s="124">
        <f t="shared" si="3"/>
        <v>1094760</v>
      </c>
      <c r="I100" s="32"/>
      <c r="J100" s="33"/>
    </row>
    <row r="101" spans="1:10" s="31" customFormat="1" ht="12" hidden="1">
      <c r="A101" s="125"/>
      <c r="B101" s="126" t="s">
        <v>121</v>
      </c>
      <c r="C101" s="126"/>
      <c r="D101" s="127" t="str">
        <f>IF(A101&gt;0,(LOOKUP(A101,'[1]Dz.'!A:A,'[1]Dz.'!B:B)),(IF(B101&gt;0,(LOOKUP(B101,'[1]Roz.'!A:A,'[1]Roz.'!B:B)),(IF(C101&gt;0,(LOOKUP(C101,'[1]par.'!A:A,'[1]par.'!B:B)),0)))))</f>
        <v>Przeciwdziałanie alkoholizmowi</v>
      </c>
      <c r="E101" s="179">
        <v>0</v>
      </c>
      <c r="F101" s="129"/>
      <c r="G101" s="129"/>
      <c r="H101" s="129">
        <f t="shared" si="3"/>
        <v>0</v>
      </c>
      <c r="I101" s="29"/>
      <c r="J101" s="30"/>
    </row>
    <row r="102" spans="1:8" ht="12" hidden="1">
      <c r="A102" s="130"/>
      <c r="B102" s="130"/>
      <c r="C102" s="130" t="s">
        <v>57</v>
      </c>
      <c r="D102" s="131" t="str">
        <f>IF(A102&gt;0,(LOOKUP(A102,'[1]Dz.'!A:A,'[1]Dz.'!B:B)),(IF(B102&gt;0,(LOOKUP(B102,'[1]Roz.'!A:A,'[1]Roz.'!B:B)),(IF(C102&gt;0,(LOOKUP(C102,'[1]par.'!A:A,'[1]par.'!B:B)),0)))))</f>
        <v>Zakup energii</v>
      </c>
      <c r="E102" s="178">
        <v>0</v>
      </c>
      <c r="F102" s="133"/>
      <c r="G102" s="133"/>
      <c r="H102" s="133">
        <f t="shared" si="3"/>
        <v>0</v>
      </c>
    </row>
    <row r="103" spans="1:8" ht="12" hidden="1">
      <c r="A103" s="130"/>
      <c r="B103" s="130"/>
      <c r="C103" s="130" t="s">
        <v>58</v>
      </c>
      <c r="D103" s="131" t="str">
        <f>IF(A103&gt;0,(LOOKUP(A103,'[1]Dz.'!A:A,'[1]Dz.'!B:B)),(IF(B103&gt;0,(LOOKUP(B103,'[1]Roz.'!A:A,'[1]Roz.'!B:B)),(IF(C103&gt;0,(LOOKUP(C103,'[1]par.'!A:A,'[1]par.'!B:B)),0)))))</f>
        <v>Zakup usług remontowych</v>
      </c>
      <c r="E103" s="178">
        <v>0</v>
      </c>
      <c r="F103" s="133"/>
      <c r="G103" s="133"/>
      <c r="H103" s="133">
        <f t="shared" si="3"/>
        <v>0</v>
      </c>
    </row>
    <row r="104" spans="1:8" ht="12" hidden="1">
      <c r="A104" s="130"/>
      <c r="B104" s="130"/>
      <c r="C104" s="130" t="s">
        <v>48</v>
      </c>
      <c r="D104" s="131" t="str">
        <f>IF(A104&gt;0,(LOOKUP(A104,'[1]Dz.'!A:A,'[1]Dz.'!B:B)),(IF(B104&gt;0,(LOOKUP(B104,'[1]Roz.'!A:A,'[1]Roz.'!B:B)),(IF(C104&gt;0,(LOOKUP(C104,'[1]par.'!A:A,'[1]par.'!B:B)),0)))))</f>
        <v>Zakup usług pozostałych</v>
      </c>
      <c r="E104" s="178">
        <v>0</v>
      </c>
      <c r="F104" s="133"/>
      <c r="G104" s="133"/>
      <c r="H104" s="133">
        <f t="shared" si="3"/>
        <v>0</v>
      </c>
    </row>
    <row r="105" spans="1:8" ht="12" hidden="1">
      <c r="A105" s="130"/>
      <c r="B105" s="130"/>
      <c r="C105" s="130" t="s">
        <v>59</v>
      </c>
      <c r="D105" s="131" t="str">
        <f>IF(A105&gt;0,(LOOKUP(A105,'[1]Dz.'!A:A,'[1]Dz.'!B:B)),(IF(B105&gt;0,(LOOKUP(B105,'[1]Roz.'!A:A,'[1]Roz.'!B:B)),(IF(C105&gt;0,(LOOKUP(C105,'[1]par.'!A:A,'[1]par.'!B:B)),0)))))</f>
        <v>Zakup dostępu do sieci internet</v>
      </c>
      <c r="E105" s="178">
        <v>0</v>
      </c>
      <c r="F105" s="133"/>
      <c r="G105" s="133"/>
      <c r="H105" s="133">
        <f t="shared" si="3"/>
        <v>0</v>
      </c>
    </row>
    <row r="106" spans="1:8" ht="12" hidden="1">
      <c r="A106" s="130"/>
      <c r="B106" s="130"/>
      <c r="C106" s="130" t="s">
        <v>65</v>
      </c>
      <c r="D106" s="131" t="str">
        <f>IF(A106&gt;0,(LOOKUP(A106,'[1]Dz.'!A:A,'[1]Dz.'!B:B)),(IF(B106&gt;0,(LOOKUP(B106,'[1]Roz.'!A:A,'[1]Roz.'!B:B)),(IF(C106&gt;0,(LOOKUP(C106,'[1]par.'!A:A,'[1]par.'!B:B)),0)))))</f>
        <v>Podatek od nieruchomości</v>
      </c>
      <c r="E106" s="178">
        <v>0</v>
      </c>
      <c r="F106" s="133"/>
      <c r="G106" s="133"/>
      <c r="H106" s="133">
        <f t="shared" si="3"/>
        <v>0</v>
      </c>
    </row>
    <row r="107" spans="1:8" ht="12" hidden="1">
      <c r="A107" s="130"/>
      <c r="B107" s="130"/>
      <c r="C107" s="130" t="s">
        <v>114</v>
      </c>
      <c r="D107" s="131" t="str">
        <f>IF(A107&gt;0,(LOOKUP(A107,'[1]Dz.'!A:A,'[1]Dz.'!B:B)),(IF(B107&gt;0,(LOOKUP(B107,'[1]Roz.'!A:A,'[1]Roz.'!B:B)),(IF(C107&gt;0,(LOOKUP(C107,'[1]par.'!A:A,'[1]par.'!B:B)),0)))))</f>
        <v>Wydatki na zakupy inwestycyjne jednostek budżetowych</v>
      </c>
      <c r="E107" s="178">
        <v>0</v>
      </c>
      <c r="F107" s="133"/>
      <c r="G107" s="133"/>
      <c r="H107" s="133">
        <f t="shared" si="3"/>
        <v>0</v>
      </c>
    </row>
    <row r="108" spans="1:15" s="31" customFormat="1" ht="32.25">
      <c r="A108" s="125"/>
      <c r="B108" s="126" t="s">
        <v>86</v>
      </c>
      <c r="C108" s="126"/>
      <c r="D108" s="127" t="str">
        <f>IF(A108&gt;0,(LOOKUP(A108,'[1]Dz.'!A:A,'[1]Dz.'!B:B)),(IF(B108&gt;0,(LOOKUP(B108,'[1]Roz.'!A:A,'[1]Roz.'!B:B)),(IF(C108&gt;0,(LOOKUP(C108,'[1]par.'!A:A,'[1]par.'!B:B)),0)))))</f>
        <v>Składki na ubezpieczenia zdrowotne oraz świadczenia dla osób nie objętych obowiązkiem ubezpieczenia zdrowotnego</v>
      </c>
      <c r="E108" s="180">
        <v>1094760</v>
      </c>
      <c r="F108" s="129"/>
      <c r="G108" s="129"/>
      <c r="H108" s="129">
        <f t="shared" si="3"/>
        <v>1094760</v>
      </c>
      <c r="I108" s="29"/>
      <c r="J108" s="30"/>
      <c r="L108" s="31" t="s">
        <v>87</v>
      </c>
      <c r="M108" s="31" t="s">
        <v>88</v>
      </c>
      <c r="N108" s="31" t="s">
        <v>89</v>
      </c>
      <c r="O108" s="31" t="s">
        <v>90</v>
      </c>
    </row>
    <row r="109" spans="1:15" ht="12">
      <c r="A109" s="139"/>
      <c r="B109" s="139"/>
      <c r="C109" s="139" t="s">
        <v>91</v>
      </c>
      <c r="D109" s="140" t="str">
        <f>IF(A109&gt;0,(LOOKUP(A109,'[1]Dz.'!A:A,'[1]Dz.'!B:B)),(IF(B109&gt;0,(LOOKUP(B109,'[1]Roz.'!A:A,'[1]Roz.'!B:B)),(IF(C109&gt;0,(LOOKUP(C109,'[1]par.'!A:A,'[1]par.'!B:B)),0)))))</f>
        <v>Składki na ubezpieczenie zdrowotne</v>
      </c>
      <c r="E109" s="181">
        <v>1094760</v>
      </c>
      <c r="F109" s="142"/>
      <c r="G109" s="142"/>
      <c r="H109" s="142">
        <f t="shared" si="3"/>
        <v>1094760</v>
      </c>
      <c r="L109" s="28">
        <f>'[1]DD Okonek'!$E$4</f>
        <v>4018</v>
      </c>
      <c r="M109" s="28">
        <f>'[1]DD Zakrzewo'!$E$4</f>
        <v>3528</v>
      </c>
      <c r="N109" s="28">
        <f>'[1]DD Złotów'!$E$4</f>
        <v>3187</v>
      </c>
      <c r="O109" s="28">
        <f>'[1]POW Jastrowie'!$E$4</f>
        <v>17000</v>
      </c>
    </row>
    <row r="110" spans="1:10" s="34" customFormat="1" ht="12.75">
      <c r="A110" s="121">
        <v>853</v>
      </c>
      <c r="B110" s="121"/>
      <c r="C110" s="121"/>
      <c r="D110" s="182" t="str">
        <f>IF(A110&gt;0,(LOOKUP(A110,'[1]Dz.'!A:A,'[1]Dz.'!B:B)),(IF(B110&gt;0,(LOOKUP(B110,'[1]Roz.'!A:A,'[1]Roz.'!B:B)),(IF(C110&gt;0,(LOOKUP(C110,'[1]par.'!A:A,'[1]par.'!B:B)),0)))))</f>
        <v>Opieka społeczna</v>
      </c>
      <c r="E110" s="124">
        <v>91600</v>
      </c>
      <c r="F110" s="124"/>
      <c r="G110" s="124"/>
      <c r="H110" s="124">
        <f aca="true" t="shared" si="4" ref="H110:H131">E110+F110-G110</f>
        <v>91600</v>
      </c>
      <c r="I110" s="32"/>
      <c r="J110" s="33"/>
    </row>
    <row r="111" spans="1:10" s="31" customFormat="1" ht="21" hidden="1">
      <c r="A111" s="125"/>
      <c r="B111" s="126" t="s">
        <v>122</v>
      </c>
      <c r="C111" s="126"/>
      <c r="D111" s="183" t="str">
        <f>IF(A111&gt;0,(LOOKUP(A111,'[1]Dz.'!A:A,'[1]Dz.'!B:B)),(IF(B111&gt;0,(LOOKUP(B111,'[1]Roz.'!A:A,'[1]Roz.'!B:B)),(IF(C111&gt;0,(LOOKUP(C111,'[1]par.'!A:A,'[1]par.'!B:B)),0)))))</f>
        <v>Rehabilitacja zawodowa i społeczna osób niepełnosprawnych</v>
      </c>
      <c r="E111" s="129">
        <v>0</v>
      </c>
      <c r="F111" s="129"/>
      <c r="G111" s="129"/>
      <c r="H111" s="129">
        <f t="shared" si="4"/>
        <v>0</v>
      </c>
      <c r="I111" s="29"/>
      <c r="J111" s="30"/>
    </row>
    <row r="112" spans="1:8" ht="33.75" hidden="1">
      <c r="A112" s="130"/>
      <c r="B112" s="130"/>
      <c r="C112" s="130" t="s">
        <v>116</v>
      </c>
      <c r="D112" s="184" t="str">
        <f>IF(A112&gt;0,(LOOKUP(A112,'[1]Dz.'!A:A,'[1]Dz.'!B:B)),(IF(B112&gt;0,(LOOKUP(B112,'[1]Roz.'!A:A,'[1]Roz.'!B:B)),(IF(C112&gt;0,(LOOKUP(C112,'[1]par.'!A:A,'[1]par.'!B:B)),0)))))</f>
        <v>Dotacja celowa z budżetu na finansowanie lub dofinansowanie zada zleconych do realizacji stowarzyszeniom</v>
      </c>
      <c r="E112" s="133">
        <v>0</v>
      </c>
      <c r="F112" s="133"/>
      <c r="G112" s="133"/>
      <c r="H112" s="133">
        <f t="shared" si="4"/>
        <v>0</v>
      </c>
    </row>
    <row r="113" spans="1:10" s="31" customFormat="1" ht="21">
      <c r="A113" s="125"/>
      <c r="B113" s="126" t="s">
        <v>92</v>
      </c>
      <c r="C113" s="126"/>
      <c r="D113" s="183" t="str">
        <f>IF(A113&gt;0,(LOOKUP(A113,'[1]Dz.'!A:A,'[1]Dz.'!B:B)),(IF(B113&gt;0,(LOOKUP(B113,'[1]Roz.'!A:A,'[1]Roz.'!B:B)),(IF(C113&gt;0,(LOOKUP(C113,'[1]par.'!A:A,'[1]par.'!B:B)),0)))))</f>
        <v>Zespoły do spraw orzekania o stopniu niepełnosprawności</v>
      </c>
      <c r="E113" s="129">
        <v>91600</v>
      </c>
      <c r="F113" s="129"/>
      <c r="G113" s="129"/>
      <c r="H113" s="129">
        <f t="shared" si="4"/>
        <v>91600</v>
      </c>
      <c r="I113" s="29"/>
      <c r="J113" s="30"/>
    </row>
    <row r="114" spans="1:8" ht="11.25">
      <c r="A114" s="130"/>
      <c r="B114" s="130"/>
      <c r="C114" s="130" t="s">
        <v>52</v>
      </c>
      <c r="D114" s="184" t="str">
        <f>IF(A114&gt;0,(LOOKUP(A114,'[1]Dz.'!A:A,'[1]Dz.'!B:B)),(IF(B114&gt;0,(LOOKUP(B114,'[1]Roz.'!A:A,'[1]Roz.'!B:B)),(IF(C114&gt;0,(LOOKUP(C114,'[1]par.'!A:A,'[1]par.'!B:B)),0)))))</f>
        <v>Wynagrodzenia osobowe pracowników</v>
      </c>
      <c r="E114" s="133">
        <v>17680</v>
      </c>
      <c r="F114" s="133"/>
      <c r="G114" s="133"/>
      <c r="H114" s="133">
        <f t="shared" si="4"/>
        <v>17680</v>
      </c>
    </row>
    <row r="115" spans="1:8" ht="11.25">
      <c r="A115" s="130"/>
      <c r="B115" s="130"/>
      <c r="C115" s="130" t="s">
        <v>53</v>
      </c>
      <c r="D115" s="184" t="str">
        <f>IF(A115&gt;0,(LOOKUP(A115,'[1]Dz.'!A:A,'[1]Dz.'!B:B)),(IF(B115&gt;0,(LOOKUP(B115,'[1]Roz.'!A:A,'[1]Roz.'!B:B)),(IF(C115&gt;0,(LOOKUP(C115,'[1]par.'!A:A,'[1]par.'!B:B)),0)))))</f>
        <v>Dodatkowe wynagrodzenie roczne</v>
      </c>
      <c r="E115" s="133">
        <v>2556</v>
      </c>
      <c r="F115" s="133"/>
      <c r="G115" s="133"/>
      <c r="H115" s="133">
        <f>E115+F115-G115</f>
        <v>2556</v>
      </c>
    </row>
    <row r="116" spans="1:8" ht="11.25">
      <c r="A116" s="130"/>
      <c r="B116" s="130"/>
      <c r="C116" s="130" t="s">
        <v>54</v>
      </c>
      <c r="D116" s="184" t="str">
        <f>IF(A116&gt;0,(LOOKUP(A116,'[1]Dz.'!A:A,'[1]Dz.'!B:B)),(IF(B116&gt;0,(LOOKUP(B116,'[1]Roz.'!A:A,'[1]Roz.'!B:B)),(IF(C116&gt;0,(LOOKUP(C116,'[1]par.'!A:A,'[1]par.'!B:B)),0)))))</f>
        <v>Składki na ubezpieczenia społeczne</v>
      </c>
      <c r="E116" s="133">
        <v>3681</v>
      </c>
      <c r="F116" s="133"/>
      <c r="G116" s="133"/>
      <c r="H116" s="133">
        <f t="shared" si="4"/>
        <v>3681</v>
      </c>
    </row>
    <row r="117" spans="1:8" ht="11.25">
      <c r="A117" s="130"/>
      <c r="B117" s="130"/>
      <c r="C117" s="130" t="s">
        <v>55</v>
      </c>
      <c r="D117" s="184" t="str">
        <f>IF(A117&gt;0,(LOOKUP(A117,'[1]Dz.'!A:A,'[1]Dz.'!B:B)),(IF(B117&gt;0,(LOOKUP(B117,'[1]Roz.'!A:A,'[1]Roz.'!B:B)),(IF(C117&gt;0,(LOOKUP(C117,'[1]par.'!A:A,'[1]par.'!B:B)),0)))))</f>
        <v>Składki na Fundusz Pracy</v>
      </c>
      <c r="E117" s="133">
        <v>496</v>
      </c>
      <c r="F117" s="133"/>
      <c r="G117" s="133"/>
      <c r="H117" s="133">
        <f t="shared" si="4"/>
        <v>496</v>
      </c>
    </row>
    <row r="118" spans="1:8" ht="11.25">
      <c r="A118" s="130"/>
      <c r="B118" s="130"/>
      <c r="C118" s="130" t="s">
        <v>56</v>
      </c>
      <c r="D118" s="184" t="str">
        <f>IF(A118&gt;0,(LOOKUP(A118,'[1]Dz.'!A:A,'[1]Dz.'!B:B)),(IF(B118&gt;0,(LOOKUP(B118,'[1]Roz.'!A:A,'[1]Roz.'!B:B)),(IF(C118&gt;0,(LOOKUP(C118,'[1]par.'!A:A,'[1]par.'!B:B)),0)))))</f>
        <v>Wynagrodzenia bezosobowe</v>
      </c>
      <c r="E118" s="133">
        <v>50401</v>
      </c>
      <c r="F118" s="133"/>
      <c r="G118" s="133"/>
      <c r="H118" s="133">
        <f t="shared" si="4"/>
        <v>50401</v>
      </c>
    </row>
    <row r="119" spans="1:8" ht="11.25">
      <c r="A119" s="130"/>
      <c r="B119" s="130"/>
      <c r="C119" s="130" t="s">
        <v>47</v>
      </c>
      <c r="D119" s="184" t="str">
        <f>IF(A119&gt;0,(LOOKUP(A119,'[1]Dz.'!A:A,'[1]Dz.'!B:B)),(IF(B119&gt;0,(LOOKUP(B119,'[1]Roz.'!A:A,'[1]Roz.'!B:B)),(IF(C119&gt;0,(LOOKUP(C119,'[1]par.'!A:A,'[1]par.'!B:B)),0)))))</f>
        <v>Zakup materiałów i wyposażenia</v>
      </c>
      <c r="E119" s="133">
        <v>583</v>
      </c>
      <c r="F119" s="133"/>
      <c r="G119" s="133"/>
      <c r="H119" s="133">
        <f t="shared" si="4"/>
        <v>583</v>
      </c>
    </row>
    <row r="120" spans="1:8" ht="11.25">
      <c r="A120" s="130"/>
      <c r="B120" s="130"/>
      <c r="C120" s="130" t="s">
        <v>58</v>
      </c>
      <c r="D120" s="184" t="str">
        <f>IF(A120&gt;0,(LOOKUP(A120,'[1]Dz.'!A:A,'[1]Dz.'!B:B)),(IF(B120&gt;0,(LOOKUP(B120,'[1]Roz.'!A:A,'[1]Roz.'!B:B)),(IF(C120&gt;0,(LOOKUP(C120,'[1]par.'!A:A,'[1]par.'!B:B)),0)))))</f>
        <v>Zakup usług remontowych</v>
      </c>
      <c r="E120" s="133">
        <v>204</v>
      </c>
      <c r="F120" s="133"/>
      <c r="G120" s="133"/>
      <c r="H120" s="133">
        <f t="shared" si="4"/>
        <v>204</v>
      </c>
    </row>
    <row r="121" spans="1:15" ht="11.25">
      <c r="A121" s="130"/>
      <c r="B121" s="130"/>
      <c r="C121" s="157" t="s">
        <v>76</v>
      </c>
      <c r="D121" s="184" t="str">
        <f>IF(A121&gt;0,(LOOKUP(A121,'[1]Dz.'!A:A,'[1]Dz.'!B:B)),(IF(B121&gt;0,(LOOKUP(B121,'[1]Roz.'!A:A,'[1]Roz.'!B:B)),(IF(C121&gt;0,(LOOKUP(C121,'[1]par.'!A:A,'[1]par.'!B:B)),0)))))</f>
        <v>Zakup usług zdrowotnych</v>
      </c>
      <c r="E121" s="133">
        <v>60</v>
      </c>
      <c r="F121" s="133"/>
      <c r="G121" s="133"/>
      <c r="H121" s="133">
        <f t="shared" si="4"/>
        <v>60</v>
      </c>
      <c r="I121" s="37" t="s">
        <v>76</v>
      </c>
      <c r="L121" s="28" t="e">
        <f>'[1]DD Okonek'!E76</f>
        <v>#REF!</v>
      </c>
      <c r="O121" s="28" t="e">
        <f>'[1]POW Jastrowie'!E79</f>
        <v>#REF!</v>
      </c>
    </row>
    <row r="122" spans="1:8" ht="11.25">
      <c r="A122" s="130"/>
      <c r="B122" s="130"/>
      <c r="C122" s="130" t="s">
        <v>48</v>
      </c>
      <c r="D122" s="184" t="str">
        <f>IF(A122&gt;0,(LOOKUP(A122,'[1]Dz.'!A:A,'[1]Dz.'!B:B)),(IF(B122&gt;0,(LOOKUP(B122,'[1]Roz.'!A:A,'[1]Roz.'!B:B)),(IF(C122&gt;0,(LOOKUP(C122,'[1]par.'!A:A,'[1]par.'!B:B)),0)))))</f>
        <v>Zakup usług pozostałych</v>
      </c>
      <c r="E122" s="133">
        <v>3064</v>
      </c>
      <c r="F122" s="133"/>
      <c r="G122" s="133"/>
      <c r="H122" s="133">
        <f t="shared" si="4"/>
        <v>3064</v>
      </c>
    </row>
    <row r="123" spans="1:8" ht="11.25">
      <c r="A123" s="130"/>
      <c r="B123" s="130"/>
      <c r="C123" s="130" t="s">
        <v>59</v>
      </c>
      <c r="D123" s="184" t="str">
        <f>IF(A123&gt;0,(LOOKUP(A123,'[1]Dz.'!A:A,'[1]Dz.'!B:B)),(IF(B123&gt;0,(LOOKUP(B123,'[1]Roz.'!A:A,'[1]Roz.'!B:B)),(IF(C123&gt;0,(LOOKUP(C123,'[1]par.'!A:A,'[1]par.'!B:B)),0)))))</f>
        <v>Zakup dostępu do sieci internet</v>
      </c>
      <c r="E123" s="133">
        <v>864</v>
      </c>
      <c r="F123" s="133"/>
      <c r="G123" s="133"/>
      <c r="H123" s="133">
        <f t="shared" si="4"/>
        <v>864</v>
      </c>
    </row>
    <row r="124" spans="1:15" ht="22.5">
      <c r="A124" s="130"/>
      <c r="B124" s="130"/>
      <c r="C124" s="157" t="s">
        <v>61</v>
      </c>
      <c r="D124" s="184" t="str">
        <f>IF(A124&gt;0,(LOOKUP(A124,'[1]Dz.'!A:A,'[1]Dz.'!B:B)),(IF(B124&gt;0,(LOOKUP(B124,'[1]Roz.'!A:A,'[1]Roz.'!B:B)),(IF(C124&gt;0,(LOOKUP(C124,'[1]par.'!A:A,'[1]par.'!B:B)),0)))))</f>
        <v>Opłaty z tytułu zakupu usług telekomunikacyjnych telefonii stacjonarnej</v>
      </c>
      <c r="E124" s="133">
        <v>1440</v>
      </c>
      <c r="F124" s="133"/>
      <c r="G124" s="133"/>
      <c r="H124" s="133">
        <f t="shared" si="4"/>
        <v>1440</v>
      </c>
      <c r="I124" s="37" t="s">
        <v>60</v>
      </c>
      <c r="O124" s="28" t="e">
        <f>'[1]POW Jastrowie'!E80</f>
        <v>#REF!</v>
      </c>
    </row>
    <row r="125" spans="1:11" ht="11.25">
      <c r="A125" s="130"/>
      <c r="B125" s="130"/>
      <c r="C125" s="157" t="s">
        <v>74</v>
      </c>
      <c r="D125" s="184" t="str">
        <f>IF(A125&gt;0,(LOOKUP(A125,'[1]Dz.'!A:A,'[1]Dz.'!B:B)),(IF(B125&gt;0,(LOOKUP(B125,'[1]Roz.'!A:A,'[1]Roz.'!B:B)),(IF(C125&gt;0,(LOOKUP(C125,'[1]par.'!A:A,'[1]par.'!B:B)),0)))))</f>
        <v>Opłaty czynszowe za pomieszczenia biurowe</v>
      </c>
      <c r="E125" s="133">
        <v>8418</v>
      </c>
      <c r="F125" s="133"/>
      <c r="G125" s="132"/>
      <c r="H125" s="133">
        <f t="shared" si="4"/>
        <v>8418</v>
      </c>
      <c r="I125" s="37" t="s">
        <v>62</v>
      </c>
      <c r="K125" s="28" t="e">
        <f>'[1]PPP Złotów'!#REF!</f>
        <v>#REF!</v>
      </c>
    </row>
    <row r="126" spans="1:8" ht="11.25">
      <c r="A126" s="130"/>
      <c r="B126" s="130"/>
      <c r="C126" s="130" t="s">
        <v>62</v>
      </c>
      <c r="D126" s="184" t="str">
        <f>IF(A126&gt;0,(LOOKUP(A126,'[1]Dz.'!A:A,'[1]Dz.'!B:B)),(IF(B126&gt;0,(LOOKUP(B126,'[1]Roz.'!A:A,'[1]Roz.'!B:B)),(IF(C126&gt;0,(LOOKUP(C126,'[1]par.'!A:A,'[1]par.'!B:B)),0)))))</f>
        <v>Podróże służbowe krajowe</v>
      </c>
      <c r="E126" s="133">
        <v>200</v>
      </c>
      <c r="F126" s="133"/>
      <c r="G126" s="133"/>
      <c r="H126" s="133">
        <f t="shared" si="4"/>
        <v>200</v>
      </c>
    </row>
    <row r="127" spans="1:8" ht="11.25">
      <c r="A127" s="130"/>
      <c r="B127" s="130"/>
      <c r="C127" s="167" t="s">
        <v>63</v>
      </c>
      <c r="D127" s="184" t="str">
        <f>IF(A127&gt;0,(LOOKUP(A127,'[1]Dz.'!A:A,'[1]Dz.'!B:B)),(IF(B127&gt;0,(LOOKUP(B127,'[1]Roz.'!A:A,'[1]Roz.'!B:B)),(IF(C127&gt;0,(LOOKUP(C127,'[1]par.'!A:A,'[1]par.'!B:B)),0)))))</f>
        <v>Różne opłaty i składki</v>
      </c>
      <c r="E127" s="133">
        <v>540</v>
      </c>
      <c r="F127" s="133"/>
      <c r="G127" s="133"/>
      <c r="H127" s="133">
        <f t="shared" si="4"/>
        <v>540</v>
      </c>
    </row>
    <row r="128" spans="1:8" ht="11.25">
      <c r="A128" s="130"/>
      <c r="B128" s="130"/>
      <c r="C128" s="167" t="s">
        <v>64</v>
      </c>
      <c r="D128" s="184" t="str">
        <f>IF(A128&gt;0,(LOOKUP(A128,'[1]Dz.'!A:A,'[1]Dz.'!B:B)),(IF(B128&gt;0,(LOOKUP(B128,'[1]Roz.'!A:A,'[1]Roz.'!B:B)),(IF(C128&gt;0,(LOOKUP(C128,'[1]par.'!A:A,'[1]par.'!B:B)),0)))))</f>
        <v>Odpisy na zakladowy fundusz świadczeń socjalnych</v>
      </c>
      <c r="E128" s="133">
        <v>788</v>
      </c>
      <c r="F128" s="133"/>
      <c r="G128" s="132"/>
      <c r="H128" s="133">
        <f t="shared" si="4"/>
        <v>788</v>
      </c>
    </row>
    <row r="129" spans="1:8" ht="11.25">
      <c r="A129" s="130"/>
      <c r="B129" s="130"/>
      <c r="C129" s="157" t="s">
        <v>113</v>
      </c>
      <c r="D129" s="131" t="str">
        <f>IF(A129&gt;0,(LOOKUP(A129,'[1]Dz.'!A:A,'[1]Dz.'!B:B)),(IF(B129&gt;0,(LOOKUP(B129,'[1]Roz.'!A:A,'[1]Roz.'!B:B)),(IF(C129&gt;0,(LOOKUP(C129,'[1]par.'!A:A,'[1]par.'!B:B)),0)))))</f>
        <v>Szkolenia pracowników</v>
      </c>
      <c r="E129" s="132">
        <v>25</v>
      </c>
      <c r="F129" s="133"/>
      <c r="G129" s="133"/>
      <c r="H129" s="133">
        <f t="shared" si="4"/>
        <v>25</v>
      </c>
    </row>
    <row r="130" spans="1:12" ht="22.5">
      <c r="A130" s="130"/>
      <c r="B130" s="130"/>
      <c r="C130" s="157" t="s">
        <v>66</v>
      </c>
      <c r="D130" s="184" t="str">
        <f>IF(A130&gt;0,(LOOKUP(A130,'[1]Dz.'!A:A,'[1]Dz.'!B:B)),(IF(B130&gt;0,(LOOKUP(B130,'[1]Roz.'!A:A,'[1]Roz.'!B:B)),(IF(C130&gt;0,(LOOKUP(C130,'[1]par.'!A:A,'[1]par.'!B:B)),0)))))</f>
        <v>Zakup materiałów papierniczych do sprzętu drukarskego i urządzeń kserograficznych</v>
      </c>
      <c r="E130" s="133">
        <v>300</v>
      </c>
      <c r="F130" s="133"/>
      <c r="G130" s="132"/>
      <c r="H130" s="133">
        <f t="shared" si="4"/>
        <v>300</v>
      </c>
      <c r="I130" s="37" t="s">
        <v>66</v>
      </c>
      <c r="J130" s="28"/>
      <c r="L130" s="28" t="e">
        <f>'[1]SOSW J-wie'!#REF!</f>
        <v>#REF!</v>
      </c>
    </row>
    <row r="131" spans="1:12" ht="22.5">
      <c r="A131" s="130"/>
      <c r="B131" s="130"/>
      <c r="C131" s="177" t="s">
        <v>67</v>
      </c>
      <c r="D131" s="184" t="str">
        <f>IF(A131&gt;0,(LOOKUP(A131,'[1]Dz.'!A:A,'[1]Dz.'!B:B)),(IF(B131&gt;0,(LOOKUP(B131,'[1]Roz.'!A:A,'[1]Roz.'!B:B)),(IF(C131&gt;0,(LOOKUP(C131,'[1]par.'!A:A,'[1]par.'!B:B)),0)))))</f>
        <v>Zakup akcesoriów komputerowych, w tym programów i licencji</v>
      </c>
      <c r="E131" s="133">
        <v>300</v>
      </c>
      <c r="F131" s="133"/>
      <c r="G131" s="133"/>
      <c r="H131" s="133">
        <f t="shared" si="4"/>
        <v>300</v>
      </c>
      <c r="I131" s="37" t="s">
        <v>67</v>
      </c>
      <c r="J131" s="28"/>
      <c r="L131" s="28" t="e">
        <f>'[1]SOSW J-wie'!#REF!</f>
        <v>#REF!</v>
      </c>
    </row>
    <row r="132" spans="1:10" s="41" customFormat="1" ht="12.75">
      <c r="A132" s="197"/>
      <c r="B132" s="198"/>
      <c r="C132" s="198"/>
      <c r="D132" s="199" t="s">
        <v>93</v>
      </c>
      <c r="E132" s="200">
        <v>4050793</v>
      </c>
      <c r="F132" s="200">
        <f>F110+F100+F67+F42+F21+F17+F9</f>
        <v>168914</v>
      </c>
      <c r="G132" s="200">
        <f>G110+G100+G67+G42+G21+G17+G9</f>
        <v>6977</v>
      </c>
      <c r="H132" s="200">
        <f>H110+H100+H67+H42+H21+H17+H9</f>
        <v>4212730</v>
      </c>
      <c r="I132" s="39"/>
      <c r="J132" s="40"/>
    </row>
    <row r="133" spans="5:8" ht="11.25">
      <c r="E133" s="38"/>
      <c r="F133" s="38"/>
      <c r="G133" s="38"/>
      <c r="H133" s="38"/>
    </row>
    <row r="134" spans="5:8" ht="11.25">
      <c r="E134" s="38"/>
      <c r="F134" s="38"/>
      <c r="G134" s="38"/>
      <c r="H134" s="38"/>
    </row>
    <row r="135" spans="4:8" ht="11.25" hidden="1">
      <c r="D135" s="43" t="s">
        <v>123</v>
      </c>
      <c r="E135" s="38"/>
      <c r="F135" s="38"/>
      <c r="G135" s="38"/>
      <c r="H135" s="38"/>
    </row>
    <row r="136" spans="4:8" ht="11.25" hidden="1">
      <c r="D136" s="43" t="s">
        <v>124</v>
      </c>
      <c r="E136" s="38"/>
      <c r="F136" s="38"/>
      <c r="G136" s="38"/>
      <c r="H136" s="38"/>
    </row>
    <row r="137" spans="4:8" ht="11.25" hidden="1">
      <c r="D137" s="43" t="s">
        <v>125</v>
      </c>
      <c r="E137" s="38"/>
      <c r="F137" s="38"/>
      <c r="G137" s="38"/>
      <c r="H137" s="38"/>
    </row>
    <row r="138" spans="4:8" ht="11.25" hidden="1">
      <c r="D138" s="43" t="s">
        <v>126</v>
      </c>
      <c r="E138" s="38"/>
      <c r="F138" s="38"/>
      <c r="G138" s="38"/>
      <c r="H138" s="38"/>
    </row>
    <row r="139" ht="11.25" hidden="1"/>
  </sheetData>
  <mergeCells count="5">
    <mergeCell ref="A6:H6"/>
    <mergeCell ref="G1:H1"/>
    <mergeCell ref="G2:H2"/>
    <mergeCell ref="G3:H3"/>
    <mergeCell ref="G4:H4"/>
  </mergeCells>
  <printOptions horizontalCentered="1"/>
  <pageMargins left="0.33" right="0.28" top="0.5905511811023623" bottom="0.7874015748031497" header="0.53" footer="0.5118110236220472"/>
  <pageSetup horizontalDpi="300" verticalDpi="300" orientation="portrait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L7" sqref="L7"/>
    </sheetView>
  </sheetViews>
  <sheetFormatPr defaultColWidth="9.00390625" defaultRowHeight="12.75"/>
  <cols>
    <col min="1" max="1" width="5.25390625" style="4" customWidth="1"/>
    <col min="2" max="2" width="7.75390625" style="5" customWidth="1"/>
    <col min="3" max="3" width="5.75390625" style="5" customWidth="1"/>
    <col min="4" max="4" width="36.125" style="7" customWidth="1"/>
    <col min="5" max="5" width="10.375" style="2" customWidth="1"/>
    <col min="6" max="8" width="10.375" style="0" customWidth="1"/>
  </cols>
  <sheetData>
    <row r="1" spans="1:8" s="53" customFormat="1" ht="12.75">
      <c r="A1" s="49"/>
      <c r="B1" s="49"/>
      <c r="C1" s="50"/>
      <c r="D1" s="50"/>
      <c r="E1" s="50"/>
      <c r="F1" s="51" t="s">
        <v>127</v>
      </c>
      <c r="G1" s="52"/>
      <c r="H1" s="52"/>
    </row>
    <row r="2" spans="1:8" s="53" customFormat="1" ht="12.75">
      <c r="A2" s="49"/>
      <c r="B2" s="49"/>
      <c r="C2" s="54"/>
      <c r="D2" s="50"/>
      <c r="E2" s="50"/>
      <c r="F2" s="207" t="s">
        <v>129</v>
      </c>
      <c r="G2" s="207"/>
      <c r="H2" s="215"/>
    </row>
    <row r="3" spans="1:8" s="53" customFormat="1" ht="12.75">
      <c r="A3" s="49"/>
      <c r="B3" s="49"/>
      <c r="C3" s="54"/>
      <c r="D3" s="50"/>
      <c r="E3" s="50"/>
      <c r="F3" s="216" t="s">
        <v>41</v>
      </c>
      <c r="G3" s="216"/>
      <c r="H3" s="215"/>
    </row>
    <row r="4" spans="1:8" s="53" customFormat="1" ht="12.75">
      <c r="A4" s="49"/>
      <c r="B4" s="49"/>
      <c r="C4" s="54"/>
      <c r="D4" s="50"/>
      <c r="E4" s="50"/>
      <c r="F4" s="207" t="s">
        <v>130</v>
      </c>
      <c r="G4" s="207"/>
      <c r="H4" s="215"/>
    </row>
    <row r="5" spans="5:6" ht="12.75">
      <c r="E5" s="8"/>
      <c r="F5" s="8"/>
    </row>
    <row r="7" spans="1:8" ht="30.75" customHeight="1">
      <c r="A7" s="213" t="s">
        <v>94</v>
      </c>
      <c r="B7" s="213"/>
      <c r="C7" s="213"/>
      <c r="D7" s="213"/>
      <c r="E7" s="213"/>
      <c r="F7" s="213"/>
      <c r="G7" s="213"/>
      <c r="H7" s="213"/>
    </row>
    <row r="8" spans="1:4" ht="12.75">
      <c r="A8" s="20"/>
      <c r="C8" s="205"/>
      <c r="D8" s="205"/>
    </row>
    <row r="9" spans="1:8" s="57" customFormat="1" ht="25.5">
      <c r="A9" s="55" t="s">
        <v>2</v>
      </c>
      <c r="B9" s="55" t="s">
        <v>103</v>
      </c>
      <c r="C9" s="55" t="s">
        <v>4</v>
      </c>
      <c r="D9" s="55" t="s">
        <v>0</v>
      </c>
      <c r="E9" s="56" t="s">
        <v>46</v>
      </c>
      <c r="F9" s="56" t="s">
        <v>104</v>
      </c>
      <c r="G9" s="56" t="s">
        <v>105</v>
      </c>
      <c r="H9" s="56" t="s">
        <v>106</v>
      </c>
    </row>
    <row r="10" spans="1:8" ht="12.75">
      <c r="A10" s="58" t="s">
        <v>5</v>
      </c>
      <c r="B10" s="59"/>
      <c r="C10" s="59"/>
      <c r="D10" s="60" t="s">
        <v>6</v>
      </c>
      <c r="E10" s="61">
        <v>7000</v>
      </c>
      <c r="F10" s="61"/>
      <c r="G10" s="61"/>
      <c r="H10" s="61">
        <f>E10+F10-G10</f>
        <v>7000</v>
      </c>
    </row>
    <row r="11" spans="1:8" ht="24.75" customHeight="1">
      <c r="A11" s="9"/>
      <c r="B11" s="10" t="s">
        <v>95</v>
      </c>
      <c r="C11" s="14"/>
      <c r="D11" s="15" t="s">
        <v>96</v>
      </c>
      <c r="E11" s="1">
        <v>7000</v>
      </c>
      <c r="F11" s="1"/>
      <c r="G11" s="1"/>
      <c r="H11" s="62">
        <f aca="true" t="shared" si="0" ref="H11:H19">E11+F11-G11</f>
        <v>7000</v>
      </c>
    </row>
    <row r="12" spans="1:8" ht="24.75" customHeight="1">
      <c r="A12" s="21"/>
      <c r="B12" s="19"/>
      <c r="C12" s="44" t="s">
        <v>97</v>
      </c>
      <c r="D12" s="24" t="s">
        <v>98</v>
      </c>
      <c r="E12" s="25">
        <v>7000</v>
      </c>
      <c r="F12" s="25"/>
      <c r="G12" s="25"/>
      <c r="H12" s="62">
        <f t="shared" si="0"/>
        <v>7000</v>
      </c>
    </row>
    <row r="13" spans="1:8" ht="24.75" customHeight="1">
      <c r="A13" s="59">
        <v>700</v>
      </c>
      <c r="B13" s="59"/>
      <c r="C13" s="59"/>
      <c r="D13" s="60" t="s">
        <v>8</v>
      </c>
      <c r="E13" s="61">
        <v>390000</v>
      </c>
      <c r="F13" s="61"/>
      <c r="G13" s="61"/>
      <c r="H13" s="61">
        <f t="shared" si="0"/>
        <v>390000</v>
      </c>
    </row>
    <row r="14" spans="1:8" ht="24.75" customHeight="1">
      <c r="A14" s="45"/>
      <c r="B14" s="46">
        <v>70005</v>
      </c>
      <c r="C14" s="22"/>
      <c r="D14" s="15" t="s">
        <v>9</v>
      </c>
      <c r="E14" s="1">
        <v>390000</v>
      </c>
      <c r="F14" s="1"/>
      <c r="G14" s="1"/>
      <c r="H14" s="62">
        <f t="shared" si="0"/>
        <v>390000</v>
      </c>
    </row>
    <row r="15" spans="1:8" ht="24.75" customHeight="1">
      <c r="A15" s="47"/>
      <c r="B15" s="19"/>
      <c r="C15" s="48" t="s">
        <v>99</v>
      </c>
      <c r="D15" s="24" t="s">
        <v>100</v>
      </c>
      <c r="E15" s="25">
        <v>390000</v>
      </c>
      <c r="F15" s="25"/>
      <c r="G15" s="25"/>
      <c r="H15" s="62">
        <f t="shared" si="0"/>
        <v>390000</v>
      </c>
    </row>
    <row r="16" spans="1:8" ht="24.75" customHeight="1">
      <c r="A16" s="63">
        <v>754</v>
      </c>
      <c r="B16" s="63"/>
      <c r="C16" s="59"/>
      <c r="D16" s="60" t="s">
        <v>20</v>
      </c>
      <c r="E16" s="61">
        <v>200</v>
      </c>
      <c r="F16" s="61"/>
      <c r="G16" s="61"/>
      <c r="H16" s="61">
        <f t="shared" si="0"/>
        <v>200</v>
      </c>
    </row>
    <row r="17" spans="1:8" ht="24.75" customHeight="1">
      <c r="A17" s="9"/>
      <c r="B17" s="46">
        <v>75411</v>
      </c>
      <c r="C17" s="14"/>
      <c r="D17" s="15" t="s">
        <v>101</v>
      </c>
      <c r="E17" s="1">
        <v>200</v>
      </c>
      <c r="F17" s="1"/>
      <c r="G17" s="1"/>
      <c r="H17" s="62">
        <f t="shared" si="0"/>
        <v>200</v>
      </c>
    </row>
    <row r="18" spans="1:8" ht="24.75" customHeight="1">
      <c r="A18" s="21"/>
      <c r="B18" s="19"/>
      <c r="C18" s="44" t="s">
        <v>97</v>
      </c>
      <c r="D18" s="24" t="s">
        <v>102</v>
      </c>
      <c r="E18" s="25">
        <v>200</v>
      </c>
      <c r="F18" s="25"/>
      <c r="G18" s="25"/>
      <c r="H18" s="62">
        <f t="shared" si="0"/>
        <v>200</v>
      </c>
    </row>
    <row r="19" spans="1:8" ht="24.75" customHeight="1">
      <c r="A19" s="210" t="s">
        <v>27</v>
      </c>
      <c r="B19" s="211"/>
      <c r="C19" s="211"/>
      <c r="D19" s="212"/>
      <c r="E19" s="61">
        <f>SUM(E10,E13,E16)</f>
        <v>397200</v>
      </c>
      <c r="F19" s="61">
        <f>SUM(F10,F13,F16)</f>
        <v>0</v>
      </c>
      <c r="G19" s="61">
        <f>SUM(G10,G13,G16)</f>
        <v>0</v>
      </c>
      <c r="H19" s="61">
        <f t="shared" si="0"/>
        <v>397200</v>
      </c>
    </row>
    <row r="20" spans="1:5" ht="12.75">
      <c r="A20" s="11"/>
      <c r="B20" s="12"/>
      <c r="C20" s="12"/>
      <c r="D20" s="3"/>
      <c r="E20" s="13"/>
    </row>
    <row r="21" spans="1:5" ht="12.75">
      <c r="A21" s="11"/>
      <c r="B21" s="12"/>
      <c r="C21" s="12"/>
      <c r="D21" s="3"/>
      <c r="E21" s="13"/>
    </row>
    <row r="22" spans="1:5" ht="12.75">
      <c r="A22" s="11"/>
      <c r="B22" s="12"/>
      <c r="C22" s="12"/>
      <c r="D22" s="3"/>
      <c r="E22" s="13"/>
    </row>
    <row r="23" spans="1:5" ht="12.75">
      <c r="A23" s="11"/>
      <c r="B23" s="12"/>
      <c r="C23" s="12"/>
      <c r="D23" s="3"/>
      <c r="E23" s="13"/>
    </row>
    <row r="24" spans="1:5" ht="12.75">
      <c r="A24" s="11"/>
      <c r="B24" s="12"/>
      <c r="C24" s="12"/>
      <c r="D24" s="3"/>
      <c r="E24" s="13"/>
    </row>
    <row r="25" spans="1:5" ht="12.75">
      <c r="A25" s="11"/>
      <c r="B25" s="12"/>
      <c r="C25" s="12"/>
      <c r="D25" s="3"/>
      <c r="E25" s="13"/>
    </row>
  </sheetData>
  <mergeCells count="5">
    <mergeCell ref="A19:D19"/>
    <mergeCell ref="C8:D8"/>
    <mergeCell ref="A7:H7"/>
    <mergeCell ref="F2:G2"/>
    <mergeCell ref="F4:G4"/>
  </mergeCells>
  <printOptions/>
  <pageMargins left="0.41" right="0.4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Piękoś</cp:lastModifiedBy>
  <cp:lastPrinted>2007-03-30T09:22:11Z</cp:lastPrinted>
  <dcterms:created xsi:type="dcterms:W3CDTF">2001-11-04T12:47:02Z</dcterms:created>
  <dcterms:modified xsi:type="dcterms:W3CDTF">2007-05-30T07:18:14Z</dcterms:modified>
  <cp:category/>
  <cp:version/>
  <cp:contentType/>
  <cp:contentStatus/>
</cp:coreProperties>
</file>