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'wydatki'!$A$8:$M$191</definedName>
  </definedNames>
  <calcPr fullCalcOnLoad="1"/>
</workbook>
</file>

<file path=xl/sharedStrings.xml><?xml version="1.0" encoding="utf-8"?>
<sst xmlns="http://schemas.openxmlformats.org/spreadsheetml/2006/main" count="485" uniqueCount="174">
  <si>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</si>
  <si>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</si>
  <si>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</si>
  <si>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</si>
  <si>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</si>
  <si>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</si>
  <si>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</si>
  <si>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</si>
  <si>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</si>
  <si>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</si>
  <si>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</si>
  <si>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</si>
  <si>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</si>
  <si>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</si>
  <si>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</si>
  <si>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</si>
  <si>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</si>
  <si>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</si>
  <si>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</si>
  <si>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</si>
  <si>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</si>
  <si>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</si>
  <si>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</si>
  <si>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</si>
  <si>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</si>
  <si>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</si>
  <si>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</si>
  <si>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</si>
  <si>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</si>
  <si>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</si>
  <si>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</si>
  <si>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</si>
  <si>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</si>
  <si>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</si>
  <si>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</si>
  <si>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</si>
  <si>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</si>
  <si>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</si>
  <si>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</si>
  <si>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</si>
  <si>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</si>
  <si>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</si>
  <si>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</si>
  <si>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</si>
  <si>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</si>
  <si>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</si>
  <si>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</si>
  <si>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</si>
  <si>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</si>
  <si>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</si>
  <si>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</si>
  <si>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</si>
  <si>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</si>
  <si>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</si>
  <si>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</si>
  <si>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</si>
  <si>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</si>
  <si>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</si>
  <si>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</si>
  <si>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</si>
  <si>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</si>
  <si>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</si>
  <si>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</si>
  <si>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</si>
  <si>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</si>
  <si>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</si>
  <si>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</si>
  <si>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</si>
  <si>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</si>
  <si>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</si>
  <si>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</si>
  <si>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</si>
  <si>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</si>
  <si>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</si>
  <si>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</si>
  <si>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</si>
  <si>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</si>
  <si>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</si>
  <si>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</si>
  <si>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</si>
  <si>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</si>
  <si>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</si>
  <si>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</si>
  <si>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</si>
  <si>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</si>
  <si>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</si>
  <si>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</si>
  <si>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</si>
  <si>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</si>
  <si>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</si>
  <si>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</si>
  <si>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</si>
  <si>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</si>
  <si>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</si>
  <si>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</si>
  <si>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</si>
  <si>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</si>
  <si>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</si>
  <si>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</si>
  <si>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</si>
  <si>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</si>
  <si>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</si>
  <si>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</si>
  <si>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</si>
  <si>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</si>
  <si>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</si>
  <si>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</si>
  <si>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</si>
  <si>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</si>
  <si>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</si>
  <si>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</si>
  <si>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</si>
  <si>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</si>
  <si>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</si>
  <si>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</si>
  <si>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</si>
  <si>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</si>
  <si>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</si>
  <si>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</si>
  <si>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</si>
  <si>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</si>
  <si>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</si>
  <si>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</si>
  <si>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</si>
  <si>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</si>
  <si>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</si>
  <si>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</si>
  <si>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</si>
  <si>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</si>
  <si>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</si>
  <si>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</si>
  <si>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</si>
  <si>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</si>
  <si>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</si>
  <si>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</si>
  <si>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</si>
  <si>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</si>
  <si>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</si>
  <si>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</si>
  <si>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</si>
  <si>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</si>
  <si>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</si>
  <si>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</si>
  <si>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</si>
  <si>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</si>
  <si>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</si>
  <si>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</si>
  <si>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</si>
  <si>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</si>
  <si>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</si>
  <si>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</si>
  <si>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</si>
  <si>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</si>
  <si>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</si>
  <si>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</si>
  <si>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</si>
  <si>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</si>
  <si>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</si>
  <si>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</si>
  <si>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85111</t>
  </si>
  <si>
    <t>Szpitale ogólne</t>
  </si>
  <si>
    <t>85220</t>
  </si>
  <si>
    <t>Jednostki specjalistycznego poradnictwa,mieszkania chronione i ośrodki interwencji kryzysowej</t>
  </si>
  <si>
    <t>01028</t>
  </si>
  <si>
    <t>751</t>
  </si>
  <si>
    <t>Urzędy naczelnych organów władzy państwowej,kontroli i ochrony prawa oraz sądownictwa</t>
  </si>
  <si>
    <t>75109</t>
  </si>
  <si>
    <t>Wybory do rad gmin, rad powiatów i sejmików województw,wybory wójtów,burmistrzów i prezydentów miast oraz referenda gminne, powiatowe i wojewódzkie</t>
  </si>
  <si>
    <t>85203</t>
  </si>
  <si>
    <t>Ośrodki wsparcia</t>
  </si>
  <si>
    <t xml:space="preserve">Załącznik  nr  1   do </t>
  </si>
  <si>
    <t>Zarządu Powiatu  Złotowskiego</t>
  </si>
  <si>
    <t>z  dnia 29 grudnia  2006 roku</t>
  </si>
  <si>
    <t xml:space="preserve">Uchwały  Nr 6/11/2006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</si>
</sst>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="85" zoomScaleNormal="85" workbookViewId="0" topLeftCell="A1">
      <selection activeCell="I328" sqref="I328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170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173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171</v>
      </c>
      <c r="L3" s="4"/>
      <c r="M3" s="4"/>
    </row>
    <row r="4" spans="1:13" ht="13.5">
      <c r="A4" s="6"/>
      <c r="B4" s="77"/>
      <c r="C4" s="7"/>
      <c r="D4" s="8"/>
      <c r="E4" s="8"/>
      <c r="F4" s="2"/>
      <c r="G4" s="9"/>
      <c r="H4" s="3"/>
      <c r="I4" s="8"/>
      <c r="J4" s="9"/>
      <c r="K4" s="3" t="s">
        <v>172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1" t="s">
        <v>114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2" t="s">
        <v>0</v>
      </c>
      <c r="B8" s="82" t="s">
        <v>1</v>
      </c>
      <c r="C8" s="85" t="s">
        <v>2</v>
      </c>
      <c r="D8" s="86"/>
      <c r="E8" s="91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91" t="s">
        <v>23</v>
      </c>
    </row>
    <row r="9" spans="1:13" ht="12.75" customHeight="1">
      <c r="A9" s="83"/>
      <c r="B9" s="83"/>
      <c r="C9" s="87"/>
      <c r="D9" s="88"/>
      <c r="E9" s="92"/>
      <c r="F9" s="94" t="s">
        <v>119</v>
      </c>
      <c r="G9" s="94" t="s">
        <v>120</v>
      </c>
      <c r="H9" s="94" t="s">
        <v>22</v>
      </c>
      <c r="I9" s="97" t="s">
        <v>5</v>
      </c>
      <c r="J9" s="15" t="s">
        <v>6</v>
      </c>
      <c r="K9" s="17"/>
      <c r="L9" s="17"/>
      <c r="M9" s="92"/>
    </row>
    <row r="10" spans="1:13" ht="12.75" customHeight="1">
      <c r="A10" s="83"/>
      <c r="B10" s="83"/>
      <c r="C10" s="89"/>
      <c r="D10" s="90"/>
      <c r="E10" s="92"/>
      <c r="F10" s="95"/>
      <c r="G10" s="95"/>
      <c r="H10" s="95"/>
      <c r="I10" s="98"/>
      <c r="J10" s="91" t="s">
        <v>20</v>
      </c>
      <c r="K10" s="91" t="s">
        <v>21</v>
      </c>
      <c r="L10" s="97" t="s">
        <v>7</v>
      </c>
      <c r="M10" s="92"/>
    </row>
    <row r="11" spans="1:13" ht="12.75">
      <c r="A11" s="83"/>
      <c r="B11" s="83"/>
      <c r="C11" s="100" t="s">
        <v>3</v>
      </c>
      <c r="D11" s="101"/>
      <c r="E11" s="92"/>
      <c r="F11" s="95"/>
      <c r="G11" s="95"/>
      <c r="H11" s="95"/>
      <c r="I11" s="98"/>
      <c r="J11" s="92"/>
      <c r="K11" s="92"/>
      <c r="L11" s="98"/>
      <c r="M11" s="92"/>
    </row>
    <row r="12" spans="1:13" ht="12.75">
      <c r="A12" s="83"/>
      <c r="B12" s="83"/>
      <c r="C12" s="100" t="s">
        <v>10</v>
      </c>
      <c r="D12" s="101"/>
      <c r="E12" s="92"/>
      <c r="F12" s="95"/>
      <c r="G12" s="95"/>
      <c r="H12" s="95"/>
      <c r="I12" s="98"/>
      <c r="J12" s="92"/>
      <c r="K12" s="92"/>
      <c r="L12" s="98"/>
      <c r="M12" s="92"/>
    </row>
    <row r="13" spans="1:13" ht="12.75">
      <c r="A13" s="83"/>
      <c r="B13" s="83"/>
      <c r="C13" s="100" t="s">
        <v>11</v>
      </c>
      <c r="D13" s="101"/>
      <c r="E13" s="92"/>
      <c r="F13" s="95"/>
      <c r="G13" s="95"/>
      <c r="H13" s="95"/>
      <c r="I13" s="98"/>
      <c r="J13" s="92"/>
      <c r="K13" s="92"/>
      <c r="L13" s="98"/>
      <c r="M13" s="92"/>
    </row>
    <row r="14" spans="1:13" ht="12.75">
      <c r="A14" s="83"/>
      <c r="B14" s="83"/>
      <c r="C14" s="102" t="s">
        <v>12</v>
      </c>
      <c r="D14" s="103"/>
      <c r="E14" s="92"/>
      <c r="F14" s="95"/>
      <c r="G14" s="95"/>
      <c r="H14" s="95"/>
      <c r="I14" s="98"/>
      <c r="J14" s="92"/>
      <c r="K14" s="92"/>
      <c r="L14" s="98"/>
      <c r="M14" s="92"/>
    </row>
    <row r="15" spans="1:13" ht="12.75">
      <c r="A15" s="84"/>
      <c r="B15" s="84"/>
      <c r="C15" s="104"/>
      <c r="D15" s="105"/>
      <c r="E15" s="93"/>
      <c r="F15" s="96"/>
      <c r="G15" s="96"/>
      <c r="H15" s="96"/>
      <c r="I15" s="99"/>
      <c r="J15" s="93"/>
      <c r="K15" s="93"/>
      <c r="L15" s="99"/>
      <c r="M15" s="93"/>
    </row>
    <row r="16" spans="1:13" ht="24.75" customHeight="1" hidden="1">
      <c r="A16" s="18" t="s">
        <v>24</v>
      </c>
      <c r="B16" s="19"/>
      <c r="C16" s="20" t="s">
        <v>144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135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06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07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07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08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 hidden="1">
      <c r="A28" s="32"/>
      <c r="B28" s="32" t="s">
        <v>163</v>
      </c>
      <c r="C28" s="73" t="s">
        <v>153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 hidden="1">
      <c r="A29" s="22"/>
      <c r="B29" s="22"/>
      <c r="C29" s="74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253634</v>
      </c>
      <c r="F32" s="25"/>
      <c r="G32" s="25"/>
      <c r="H32" s="25"/>
      <c r="I32" s="25">
        <f>SUM(I36,I40)</f>
        <v>253634</v>
      </c>
      <c r="J32" s="25"/>
      <c r="K32" s="25">
        <f>SUM(K36,K40)</f>
        <v>253634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5.5" customHeight="1" hidden="1">
      <c r="A35" s="28"/>
      <c r="B35" s="28"/>
      <c r="C35" s="29"/>
      <c r="D35" s="24" t="s">
        <v>14</v>
      </c>
      <c r="E35" s="25">
        <f>SUM(E39,E43)</f>
        <v>253634</v>
      </c>
      <c r="F35" s="25"/>
      <c r="G35" s="25"/>
      <c r="H35" s="25"/>
      <c r="I35" s="25">
        <f>SUM(I39,I43)</f>
        <v>253634</v>
      </c>
      <c r="J35" s="25"/>
      <c r="K35" s="25">
        <f>SUM(K39,K43)</f>
        <v>253634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SUM(I36,F39)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78" t="s">
        <v>32</v>
      </c>
      <c r="D40" s="24" t="s">
        <v>8</v>
      </c>
      <c r="E40" s="26">
        <f>SUM(I40,M40)</f>
        <v>1996</v>
      </c>
      <c r="F40" s="30"/>
      <c r="G40" s="30"/>
      <c r="H40" s="30"/>
      <c r="I40" s="26">
        <f>SUM(J40,K40,L40)</f>
        <v>1996</v>
      </c>
      <c r="J40" s="26"/>
      <c r="K40" s="26">
        <v>1996</v>
      </c>
      <c r="L40" s="26"/>
      <c r="M40" s="26"/>
      <c r="N40" s="27"/>
    </row>
    <row r="41" spans="1:14" ht="24.75" customHeight="1" hidden="1">
      <c r="A41" s="22"/>
      <c r="B41" s="22"/>
      <c r="C41" s="109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109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 hidden="1">
      <c r="A43" s="28"/>
      <c r="B43" s="28"/>
      <c r="C43" s="110"/>
      <c r="D43" s="24" t="s">
        <v>14</v>
      </c>
      <c r="E43" s="26">
        <f>SUM(E40,E41)-E42</f>
        <v>1996</v>
      </c>
      <c r="F43" s="30"/>
      <c r="G43" s="30"/>
      <c r="H43" s="30"/>
      <c r="I43" s="26">
        <f>SUM(I40,I41)-I42</f>
        <v>1996</v>
      </c>
      <c r="J43" s="26"/>
      <c r="K43" s="26">
        <f>SUM(K40,K41)-K42</f>
        <v>1996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5374190</v>
      </c>
      <c r="F44" s="38"/>
      <c r="G44" s="38"/>
      <c r="H44" s="38"/>
      <c r="I44" s="38">
        <f>SUM(I48)</f>
        <v>2370439</v>
      </c>
      <c r="J44" s="38">
        <f>SUM(J48)</f>
        <v>902640</v>
      </c>
      <c r="K44" s="38">
        <f>SUM(K48)</f>
        <v>1467799</v>
      </c>
      <c r="L44" s="38"/>
      <c r="M44" s="38">
        <f>SUM(M48)</f>
        <v>3003751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>
        <f>SUM(E49)</f>
        <v>3</v>
      </c>
      <c r="F45" s="38"/>
      <c r="G45" s="38"/>
      <c r="H45" s="38"/>
      <c r="I45" s="38">
        <f aca="true" t="shared" si="0" ref="I45:K46">SUM(I49)</f>
        <v>3</v>
      </c>
      <c r="J45" s="38"/>
      <c r="K45" s="38">
        <f t="shared" si="0"/>
        <v>3</v>
      </c>
      <c r="L45" s="38"/>
      <c r="M45" s="38"/>
      <c r="N45" s="27"/>
    </row>
    <row r="46" spans="1:14" ht="24.75" customHeight="1" hidden="1">
      <c r="A46" s="39"/>
      <c r="B46" s="22"/>
      <c r="C46" s="40"/>
      <c r="D46" s="37" t="s">
        <v>13</v>
      </c>
      <c r="E46" s="38">
        <f>SUM(E50)</f>
        <v>3</v>
      </c>
      <c r="F46" s="38"/>
      <c r="G46" s="38"/>
      <c r="H46" s="38"/>
      <c r="I46" s="38">
        <f t="shared" si="0"/>
        <v>3</v>
      </c>
      <c r="J46" s="38"/>
      <c r="K46" s="38">
        <f t="shared" si="0"/>
        <v>3</v>
      </c>
      <c r="L46" s="38"/>
      <c r="M46" s="38"/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5374190</v>
      </c>
      <c r="F47" s="38"/>
      <c r="G47" s="38"/>
      <c r="H47" s="38"/>
      <c r="I47" s="38">
        <f>SUM(I51)</f>
        <v>2370439</v>
      </c>
      <c r="J47" s="38">
        <f>SUM(J51)</f>
        <v>902640</v>
      </c>
      <c r="K47" s="38">
        <f>SUM(K51)</f>
        <v>1467799</v>
      </c>
      <c r="L47" s="38"/>
      <c r="M47" s="38">
        <f>SUM(M51)</f>
        <v>3003751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5374190</v>
      </c>
      <c r="F48" s="30"/>
      <c r="G48" s="30"/>
      <c r="H48" s="42"/>
      <c r="I48" s="26">
        <f>SUM(K48,J48)</f>
        <v>2370439</v>
      </c>
      <c r="J48" s="26">
        <v>902640</v>
      </c>
      <c r="K48" s="42">
        <v>1467799</v>
      </c>
      <c r="L48" s="35"/>
      <c r="M48" s="26">
        <v>3003751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>
        <f>SUM(I49,M49)</f>
        <v>3</v>
      </c>
      <c r="F49" s="30"/>
      <c r="G49" s="43"/>
      <c r="H49" s="42"/>
      <c r="I49" s="26">
        <f>SUM(K49,J49)</f>
        <v>3</v>
      </c>
      <c r="J49" s="44"/>
      <c r="K49" s="42">
        <v>3</v>
      </c>
      <c r="L49" s="26"/>
      <c r="M49" s="26"/>
      <c r="N49" s="27"/>
    </row>
    <row r="50" spans="1:14" ht="24.75" customHeight="1" hidden="1">
      <c r="A50" s="22"/>
      <c r="B50" s="22"/>
      <c r="C50" s="23"/>
      <c r="D50" s="37" t="s">
        <v>13</v>
      </c>
      <c r="E50" s="26">
        <f>SUM(I50,M50)</f>
        <v>3</v>
      </c>
      <c r="F50" s="30"/>
      <c r="G50" s="36"/>
      <c r="H50" s="45"/>
      <c r="I50" s="26">
        <f>SUM(K50,J50)</f>
        <v>3</v>
      </c>
      <c r="J50" s="35"/>
      <c r="K50" s="45">
        <v>3</v>
      </c>
      <c r="L50" s="26"/>
      <c r="M50" s="26"/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5374190</v>
      </c>
      <c r="F51" s="30"/>
      <c r="G51" s="30"/>
      <c r="H51" s="30"/>
      <c r="I51" s="26">
        <f>SUM(I48,I49)-I50</f>
        <v>2370439</v>
      </c>
      <c r="J51" s="26">
        <f>SUM(J48,J49)-J50</f>
        <v>902640</v>
      </c>
      <c r="K51" s="26">
        <f>SUM(K48,K49)-K50</f>
        <v>1467799</v>
      </c>
      <c r="L51" s="26"/>
      <c r="M51" s="26">
        <f>SUM(M48,M49)-M50</f>
        <v>3003751</v>
      </c>
      <c r="N51" s="27"/>
    </row>
    <row r="52" spans="1:14" ht="24.75" customHeight="1" hidden="1">
      <c r="A52" s="31" t="s">
        <v>37</v>
      </c>
      <c r="B52" s="32"/>
      <c r="C52" s="111" t="s">
        <v>38</v>
      </c>
      <c r="D52" s="37" t="s">
        <v>8</v>
      </c>
      <c r="E52" s="38">
        <f>SUM(E56)</f>
        <v>756160</v>
      </c>
      <c r="F52" s="38">
        <f>SUM(F56)</f>
        <v>15560</v>
      </c>
      <c r="G52" s="38"/>
      <c r="H52" s="38"/>
      <c r="I52" s="38">
        <f>SUM(I56)</f>
        <v>18160</v>
      </c>
      <c r="J52" s="38"/>
      <c r="K52" s="38">
        <f>SUM(K56)</f>
        <v>18160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2"/>
      <c r="D53" s="37" t="s">
        <v>9</v>
      </c>
      <c r="E53" s="38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38"/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756160</v>
      </c>
      <c r="F55" s="25">
        <f>SUM(F59)</f>
        <v>15560</v>
      </c>
      <c r="G55" s="25"/>
      <c r="H55" s="25"/>
      <c r="I55" s="25">
        <f>SUM(I59)</f>
        <v>18160</v>
      </c>
      <c r="J55" s="25"/>
      <c r="K55" s="25">
        <f>SUM(K59)</f>
        <v>18160</v>
      </c>
      <c r="L55" s="26"/>
      <c r="M55" s="71">
        <f>SUM(M59)</f>
        <v>738000</v>
      </c>
      <c r="N55" s="27"/>
    </row>
    <row r="56" spans="1:14" ht="24.75" customHeight="1" hidden="1">
      <c r="A56" s="31"/>
      <c r="B56" s="32" t="s">
        <v>39</v>
      </c>
      <c r="C56" s="79" t="s">
        <v>115</v>
      </c>
      <c r="D56" s="37" t="s">
        <v>8</v>
      </c>
      <c r="E56" s="35">
        <f>SUM(I56,M56)</f>
        <v>756160</v>
      </c>
      <c r="F56" s="36">
        <v>15560</v>
      </c>
      <c r="G56" s="36"/>
      <c r="H56" s="30"/>
      <c r="I56" s="35">
        <f>SUM(J56:K56)</f>
        <v>18160</v>
      </c>
      <c r="J56" s="35"/>
      <c r="K56" s="26">
        <v>18160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0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756160</v>
      </c>
      <c r="F59" s="30">
        <f>SUM(F56,F57)-F58</f>
        <v>15560</v>
      </c>
      <c r="G59" s="30"/>
      <c r="H59" s="30"/>
      <c r="I59" s="26">
        <f>SUM(I56,I57)-I58</f>
        <v>18160</v>
      </c>
      <c r="J59" s="26"/>
      <c r="K59" s="26">
        <f>SUM(K56,K57)-K58</f>
        <v>18160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336850</v>
      </c>
      <c r="F60" s="38">
        <f>SUM(F64,F68,F72)</f>
        <v>335850</v>
      </c>
      <c r="G60" s="38"/>
      <c r="H60" s="38"/>
      <c r="I60" s="38">
        <f>SUM(I64,I68,I72)</f>
        <v>336850</v>
      </c>
      <c r="J60" s="38">
        <f>SUM(J64,J68,J72)</f>
        <v>160478</v>
      </c>
      <c r="K60" s="38">
        <f>SUM(K64,K68,K72)</f>
        <v>176372</v>
      </c>
      <c r="L60" s="38"/>
      <c r="M60" s="38"/>
      <c r="N60" s="27"/>
    </row>
    <row r="61" spans="1:14" ht="24.75" customHeight="1" hidden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336850</v>
      </c>
      <c r="F63" s="38">
        <f>SUM(F67,F71,F75)</f>
        <v>335850</v>
      </c>
      <c r="G63" s="38"/>
      <c r="H63" s="38"/>
      <c r="I63" s="38">
        <f>SUM(I67,I71,I75)</f>
        <v>336850</v>
      </c>
      <c r="J63" s="38">
        <f>SUM(J67,J71,J75)</f>
        <v>160478</v>
      </c>
      <c r="K63" s="38">
        <f>SUM(K60:K61)-K62</f>
        <v>176372</v>
      </c>
      <c r="L63" s="38"/>
      <c r="M63" s="38"/>
      <c r="N63" s="27"/>
    </row>
    <row r="64" spans="1:14" ht="24.75" customHeight="1" hidden="1">
      <c r="A64" s="31"/>
      <c r="B64" s="32" t="s">
        <v>42</v>
      </c>
      <c r="C64" s="79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0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79" t="s">
        <v>44</v>
      </c>
      <c r="D68" s="37" t="s">
        <v>8</v>
      </c>
      <c r="E68" s="35">
        <f>SUM(I68,M68)</f>
        <v>3000</v>
      </c>
      <c r="F68" s="36">
        <v>2000</v>
      </c>
      <c r="G68" s="36"/>
      <c r="H68" s="30"/>
      <c r="I68" s="35">
        <f>SUM(J68:K68)</f>
        <v>3000</v>
      </c>
      <c r="J68" s="35"/>
      <c r="K68" s="26">
        <v>3000</v>
      </c>
      <c r="L68" s="26"/>
      <c r="M68" s="26"/>
      <c r="N68" s="27"/>
    </row>
    <row r="69" spans="1:14" ht="24.75" customHeight="1" hidden="1">
      <c r="A69" s="22"/>
      <c r="B69" s="22"/>
      <c r="C69" s="80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3000</v>
      </c>
      <c r="F71" s="30">
        <f>SUM(F68,F69)-F70</f>
        <v>2000</v>
      </c>
      <c r="G71" s="30"/>
      <c r="H71" s="30"/>
      <c r="I71" s="26">
        <f>SUM(I68,I69)-I70</f>
        <v>3000</v>
      </c>
      <c r="J71" s="26"/>
      <c r="K71" s="26">
        <f>SUM(K68,K69)-K70</f>
        <v>3000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244750</v>
      </c>
      <c r="F72" s="36">
        <v>244750</v>
      </c>
      <c r="G72" s="36"/>
      <c r="H72" s="36"/>
      <c r="I72" s="35">
        <f>SUM(K72,J72)</f>
        <v>244750</v>
      </c>
      <c r="J72" s="35">
        <v>160478</v>
      </c>
      <c r="K72" s="26">
        <v>84272</v>
      </c>
      <c r="L72" s="26"/>
      <c r="M72" s="26"/>
      <c r="N72" s="27"/>
    </row>
    <row r="73" spans="1:14" ht="24.75" customHeight="1" hidden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244750</v>
      </c>
      <c r="F75" s="30">
        <f>SUM(F72,F73)-F74</f>
        <v>244750</v>
      </c>
      <c r="G75" s="30"/>
      <c r="H75" s="30"/>
      <c r="I75" s="26">
        <f>SUM(I72,I73)-I74</f>
        <v>244750</v>
      </c>
      <c r="J75" s="26">
        <f>SUM(J72,J73)-J74</f>
        <v>160478</v>
      </c>
      <c r="K75" s="26">
        <f>SUM(K72,K73,)-K74</f>
        <v>84272</v>
      </c>
      <c r="L75" s="26"/>
      <c r="M75" s="26"/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 aca="true" t="shared" si="1" ref="E76:F78">SUM(E80,E84,E88,E92)</f>
        <v>5790592</v>
      </c>
      <c r="F76" s="38">
        <f t="shared" si="1"/>
        <v>169511</v>
      </c>
      <c r="G76" s="38"/>
      <c r="H76" s="38">
        <f>SUM(H80,H84,H88,H92)</f>
        <v>18622</v>
      </c>
      <c r="I76" s="38">
        <f>SUM(I80,I84,I88,I92)</f>
        <v>5725655</v>
      </c>
      <c r="J76" s="38">
        <f>SUM(J80,J84,J88,J92)</f>
        <v>2627380</v>
      </c>
      <c r="K76" s="38">
        <f>SUM(K80,K84,K88,K92)</f>
        <v>3098275</v>
      </c>
      <c r="L76" s="38"/>
      <c r="M76" s="38">
        <f>SUM(M80,M84,M88,M92)</f>
        <v>64937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>
        <f t="shared" si="1"/>
        <v>4761</v>
      </c>
      <c r="F77" s="38"/>
      <c r="G77" s="38"/>
      <c r="H77" s="38"/>
      <c r="I77" s="38">
        <f aca="true" t="shared" si="2" ref="I77:K78">SUM(I81,I85,I89,I93)</f>
        <v>4761</v>
      </c>
      <c r="J77" s="38">
        <f>SUM(J81,J85,J89,J93)</f>
        <v>1761</v>
      </c>
      <c r="K77" s="38">
        <f t="shared" si="2"/>
        <v>3000</v>
      </c>
      <c r="L77" s="25"/>
      <c r="M77" s="38"/>
      <c r="N77" s="27"/>
    </row>
    <row r="78" spans="1:14" ht="24.75" customHeight="1" hidden="1">
      <c r="A78" s="22"/>
      <c r="B78" s="22"/>
      <c r="C78" s="23"/>
      <c r="D78" s="37" t="s">
        <v>13</v>
      </c>
      <c r="E78" s="38">
        <f t="shared" si="1"/>
        <v>4761</v>
      </c>
      <c r="F78" s="38"/>
      <c r="G78" s="38"/>
      <c r="H78" s="38"/>
      <c r="I78" s="38">
        <f t="shared" si="2"/>
        <v>4761</v>
      </c>
      <c r="J78" s="38">
        <f>SUM(J82,J86,J90,J94)</f>
        <v>1761</v>
      </c>
      <c r="K78" s="38">
        <f t="shared" si="2"/>
        <v>3000</v>
      </c>
      <c r="L78" s="38"/>
      <c r="M78" s="38"/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5790592</v>
      </c>
      <c r="F79" s="25">
        <f>SUM(F83,F87,F91,F95)</f>
        <v>169511</v>
      </c>
      <c r="G79" s="25"/>
      <c r="H79" s="25">
        <f>SUM(H76:H77)-H78</f>
        <v>18622</v>
      </c>
      <c r="I79" s="25">
        <f>SUM(J79:K79)</f>
        <v>5725655</v>
      </c>
      <c r="J79" s="25">
        <f>SUM(J83,J87,J91,J95)</f>
        <v>2627380</v>
      </c>
      <c r="K79" s="25">
        <f>SUM(K76:K77)-K78</f>
        <v>3098275</v>
      </c>
      <c r="L79" s="25"/>
      <c r="M79" s="25">
        <f>SUM(M83,M87,M91,M95)</f>
        <v>64937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>
        <f>SUM(I81,M81)</f>
        <v>1074</v>
      </c>
      <c r="F81" s="36"/>
      <c r="G81" s="36"/>
      <c r="H81" s="30"/>
      <c r="I81" s="35">
        <f>SUM(J81:L81)</f>
        <v>1074</v>
      </c>
      <c r="J81" s="35">
        <v>1074</v>
      </c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>
        <f>SUM(I82,M82)</f>
        <v>1074</v>
      </c>
      <c r="F82" s="36"/>
      <c r="G82" s="36"/>
      <c r="H82" s="30"/>
      <c r="I82" s="35">
        <f>SUM(J82:L82)</f>
        <v>1074</v>
      </c>
      <c r="J82" s="35">
        <v>1074</v>
      </c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262800</v>
      </c>
      <c r="F84" s="36"/>
      <c r="G84" s="36"/>
      <c r="H84" s="36"/>
      <c r="I84" s="35">
        <f>SUM(J84,K84,L84)</f>
        <v>262800</v>
      </c>
      <c r="J84" s="35">
        <v>4267</v>
      </c>
      <c r="K84" s="35">
        <v>258533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>
        <f>SUM(M85,I85)</f>
        <v>687</v>
      </c>
      <c r="F85" s="36"/>
      <c r="G85" s="36"/>
      <c r="H85" s="36"/>
      <c r="I85" s="35">
        <f>SUM(J85,K85,L85)</f>
        <v>687</v>
      </c>
      <c r="J85" s="35">
        <v>687</v>
      </c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>
        <f>SUM(M86,I86)</f>
        <v>687</v>
      </c>
      <c r="F86" s="36"/>
      <c r="G86" s="36"/>
      <c r="H86" s="36"/>
      <c r="I86" s="35">
        <f>SUM(J86,K86,L86)</f>
        <v>687</v>
      </c>
      <c r="J86" s="35">
        <v>687</v>
      </c>
      <c r="K86" s="35"/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262800</v>
      </c>
      <c r="F87" s="36"/>
      <c r="G87" s="36"/>
      <c r="H87" s="36"/>
      <c r="I87" s="35">
        <f>SUM(I84,I85)-I86</f>
        <v>262800</v>
      </c>
      <c r="J87" s="35">
        <f>SUM(J84,J85)-J86</f>
        <v>4267</v>
      </c>
      <c r="K87" s="35">
        <f>SUM(K84,K85)-K86</f>
        <v>258533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3" ref="E88:E95">SUM(I88,M88)</f>
        <v>5339659</v>
      </c>
      <c r="F88" s="36"/>
      <c r="G88" s="36"/>
      <c r="H88" s="36"/>
      <c r="I88" s="35">
        <f>SUM(J88,K88)</f>
        <v>5274722</v>
      </c>
      <c r="J88" s="35">
        <v>2443753</v>
      </c>
      <c r="K88" s="35">
        <v>2830969</v>
      </c>
      <c r="L88" s="35"/>
      <c r="M88" s="26">
        <v>64937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>
        <f t="shared" si="3"/>
        <v>3000</v>
      </c>
      <c r="F89" s="36"/>
      <c r="G89" s="36"/>
      <c r="H89" s="36"/>
      <c r="I89" s="35">
        <f>SUM(J89,K89)</f>
        <v>3000</v>
      </c>
      <c r="J89" s="35"/>
      <c r="K89" s="35">
        <v>3000</v>
      </c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>
        <f t="shared" si="3"/>
        <v>3000</v>
      </c>
      <c r="F90" s="36"/>
      <c r="G90" s="36"/>
      <c r="H90" s="36"/>
      <c r="I90" s="35">
        <f>SUM(J90,K90)</f>
        <v>3000</v>
      </c>
      <c r="J90" s="35"/>
      <c r="K90" s="35">
        <v>3000</v>
      </c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3"/>
        <v>5339659</v>
      </c>
      <c r="F91" s="30"/>
      <c r="G91" s="30"/>
      <c r="H91" s="30"/>
      <c r="I91" s="26">
        <f>SUM(J91,K91)</f>
        <v>5274722</v>
      </c>
      <c r="J91" s="26">
        <f>SUM(J88,J89)-J90</f>
        <v>2443753</v>
      </c>
      <c r="K91" s="26">
        <f>SUM(K88,K89,)-K90</f>
        <v>2830969</v>
      </c>
      <c r="L91" s="26"/>
      <c r="M91" s="26">
        <f>SUM(M88,M89)-M90</f>
        <v>64937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3"/>
        <v>27153</v>
      </c>
      <c r="F92" s="36">
        <v>20711</v>
      </c>
      <c r="G92" s="36"/>
      <c r="H92" s="36">
        <v>6442</v>
      </c>
      <c r="I92" s="35">
        <f>SUM(K92,J92)</f>
        <v>27153</v>
      </c>
      <c r="J92" s="35">
        <v>18380</v>
      </c>
      <c r="K92" s="35">
        <v>8773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3"/>
        <v>27153</v>
      </c>
      <c r="F95" s="30">
        <f>SUM(F92,F93)-F94</f>
        <v>20711</v>
      </c>
      <c r="G95" s="30"/>
      <c r="H95" s="30">
        <f>SUM(H92,H93)-H94</f>
        <v>6442</v>
      </c>
      <c r="I95" s="26">
        <f>SUM(I92,I93)-I94</f>
        <v>27153</v>
      </c>
      <c r="J95" s="26">
        <f>SUM(J92,J93)-J94</f>
        <v>18380</v>
      </c>
      <c r="K95" s="26">
        <f>SUM(K92,K93,)-K94</f>
        <v>8773</v>
      </c>
      <c r="L95" s="26"/>
      <c r="M95" s="26"/>
      <c r="N95" s="27"/>
    </row>
    <row r="96" spans="1:14" ht="24.75" customHeight="1" hidden="1">
      <c r="A96" s="31" t="s">
        <v>164</v>
      </c>
      <c r="B96" s="32"/>
      <c r="C96" s="134" t="s">
        <v>165</v>
      </c>
      <c r="D96" s="37" t="s">
        <v>8</v>
      </c>
      <c r="E96" s="38">
        <f>SUM(E100)</f>
        <v>20297</v>
      </c>
      <c r="F96" s="38"/>
      <c r="G96" s="38"/>
      <c r="H96" s="38"/>
      <c r="I96" s="38">
        <f>SUM(I100)</f>
        <v>20297</v>
      </c>
      <c r="J96" s="38">
        <f>SUM(J100)</f>
        <v>4439</v>
      </c>
      <c r="K96" s="38">
        <f>SUM(K100)</f>
        <v>15858</v>
      </c>
      <c r="L96" s="38"/>
      <c r="M96" s="38"/>
      <c r="N96" s="27"/>
    </row>
    <row r="97" spans="1:14" ht="24.75" customHeight="1" hidden="1">
      <c r="A97" s="22"/>
      <c r="B97" s="22"/>
      <c r="C97" s="135"/>
      <c r="D97" s="37" t="s">
        <v>9</v>
      </c>
      <c r="E97" s="38"/>
      <c r="F97" s="38"/>
      <c r="G97" s="38"/>
      <c r="H97" s="38"/>
      <c r="I97" s="38"/>
      <c r="J97" s="38"/>
      <c r="K97" s="38"/>
      <c r="L97" s="38"/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38">
        <f>SUM(E103)</f>
        <v>20297</v>
      </c>
      <c r="F99" s="25"/>
      <c r="G99" s="25"/>
      <c r="H99" s="25"/>
      <c r="I99" s="38">
        <f>SUM(I103)</f>
        <v>20297</v>
      </c>
      <c r="J99" s="38">
        <f>SUM(J103)</f>
        <v>4439</v>
      </c>
      <c r="K99" s="38">
        <f>SUM(K103)</f>
        <v>15858</v>
      </c>
      <c r="L99" s="38"/>
      <c r="M99" s="38"/>
      <c r="N99" s="27"/>
    </row>
    <row r="100" spans="1:14" ht="24.75" customHeight="1" hidden="1">
      <c r="A100" s="31"/>
      <c r="B100" s="32" t="s">
        <v>166</v>
      </c>
      <c r="C100" s="136" t="s">
        <v>167</v>
      </c>
      <c r="D100" s="37" t="s">
        <v>8</v>
      </c>
      <c r="E100" s="35">
        <f>SUM(I100)</f>
        <v>20297</v>
      </c>
      <c r="F100" s="36"/>
      <c r="G100" s="36"/>
      <c r="H100" s="36"/>
      <c r="I100" s="36">
        <f>SUM(J100:L100)</f>
        <v>20297</v>
      </c>
      <c r="J100" s="35">
        <v>4439</v>
      </c>
      <c r="K100" s="35">
        <v>15858</v>
      </c>
      <c r="L100" s="35"/>
      <c r="M100" s="26"/>
      <c r="N100" s="27"/>
    </row>
    <row r="101" spans="1:14" ht="24.75" customHeight="1" hidden="1">
      <c r="A101" s="22"/>
      <c r="B101" s="22"/>
      <c r="C101" s="137"/>
      <c r="D101" s="37" t="s">
        <v>9</v>
      </c>
      <c r="E101" s="35"/>
      <c r="F101" s="36"/>
      <c r="G101" s="36"/>
      <c r="H101" s="36"/>
      <c r="I101" s="36"/>
      <c r="J101" s="35"/>
      <c r="K101" s="35"/>
      <c r="L101" s="35"/>
      <c r="M101" s="26"/>
      <c r="N101" s="27"/>
    </row>
    <row r="102" spans="1:14" ht="24.75" customHeight="1" hidden="1">
      <c r="A102" s="22"/>
      <c r="B102" s="22"/>
      <c r="C102" s="138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 hidden="1">
      <c r="A103" s="22"/>
      <c r="B103" s="28"/>
      <c r="C103" s="139"/>
      <c r="D103" s="37" t="s">
        <v>14</v>
      </c>
      <c r="E103" s="35">
        <f>SUM(I103,M103)</f>
        <v>20297</v>
      </c>
      <c r="F103" s="36"/>
      <c r="G103" s="36"/>
      <c r="H103" s="36"/>
      <c r="I103" s="36">
        <f>SUM(J103:L103)</f>
        <v>20297</v>
      </c>
      <c r="J103" s="35">
        <f>SUM(J100:J101)-J102</f>
        <v>4439</v>
      </c>
      <c r="K103" s="35">
        <f>SUM(K100:K101)-K102</f>
        <v>15858</v>
      </c>
      <c r="L103" s="35"/>
      <c r="M103" s="26"/>
      <c r="N103" s="27"/>
    </row>
    <row r="104" spans="1:14" ht="24.75" customHeight="1" hidden="1">
      <c r="A104" s="31" t="s">
        <v>57</v>
      </c>
      <c r="B104" s="32"/>
      <c r="C104" s="116" t="s">
        <v>58</v>
      </c>
      <c r="D104" s="37" t="s">
        <v>8</v>
      </c>
      <c r="E104" s="38">
        <f>SUM(E108,E112,E116,E120)</f>
        <v>2187960</v>
      </c>
      <c r="F104" s="38">
        <f aca="true" t="shared" si="4" ref="F104:G107">SUM(F112,F116,F120)</f>
        <v>1975082</v>
      </c>
      <c r="G104" s="38">
        <f t="shared" si="4"/>
        <v>81400</v>
      </c>
      <c r="H104" s="38"/>
      <c r="I104" s="38">
        <f aca="true" t="shared" si="5" ref="I104:I111">SUM(J104:L104)</f>
        <v>2020992</v>
      </c>
      <c r="J104" s="38">
        <f>SUM(J112,J116,J120)</f>
        <v>1549808</v>
      </c>
      <c r="K104" s="38">
        <f>SUM(K108,K112,K116,K120)</f>
        <v>464184</v>
      </c>
      <c r="L104" s="38">
        <f>SUM(L108,L112,L116,L120)</f>
        <v>7000</v>
      </c>
      <c r="M104" s="38">
        <f>SUM(M108,M112,M116,M120)</f>
        <v>166968</v>
      </c>
      <c r="N104" s="27"/>
    </row>
    <row r="105" spans="1:14" ht="24.75" customHeight="1" hidden="1">
      <c r="A105" s="22"/>
      <c r="B105" s="22"/>
      <c r="C105" s="117"/>
      <c r="D105" s="37" t="s">
        <v>9</v>
      </c>
      <c r="E105" s="38">
        <f>SUM(E109,E113,E117,E121)</f>
        <v>991</v>
      </c>
      <c r="F105" s="38"/>
      <c r="G105" s="38"/>
      <c r="H105" s="38"/>
      <c r="I105" s="38">
        <f t="shared" si="5"/>
        <v>991</v>
      </c>
      <c r="J105" s="38"/>
      <c r="K105" s="38">
        <f>SUM(K109,K113,K117,K121)</f>
        <v>991</v>
      </c>
      <c r="L105" s="38"/>
      <c r="M105" s="38"/>
      <c r="N105" s="27"/>
    </row>
    <row r="106" spans="1:14" ht="24.75" customHeight="1" hidden="1">
      <c r="A106" s="22"/>
      <c r="B106" s="22"/>
      <c r="C106" s="23"/>
      <c r="D106" s="37" t="s">
        <v>13</v>
      </c>
      <c r="E106" s="38">
        <f>SUM(E110,E114,E118,E122)</f>
        <v>991</v>
      </c>
      <c r="F106" s="38"/>
      <c r="G106" s="38"/>
      <c r="H106" s="38"/>
      <c r="I106" s="38">
        <f t="shared" si="5"/>
        <v>991</v>
      </c>
      <c r="J106" s="38"/>
      <c r="K106" s="38">
        <f>SUM(K110,K114,K118,K122)</f>
        <v>991</v>
      </c>
      <c r="L106" s="38"/>
      <c r="M106" s="38"/>
      <c r="N106" s="27"/>
    </row>
    <row r="107" spans="1:14" ht="28.5" customHeight="1" hidden="1">
      <c r="A107" s="28"/>
      <c r="B107" s="28"/>
      <c r="C107" s="29"/>
      <c r="D107" s="24" t="s">
        <v>14</v>
      </c>
      <c r="E107" s="25">
        <f>SUM(E111,E115,E119,E123)</f>
        <v>2187960</v>
      </c>
      <c r="F107" s="25">
        <f t="shared" si="4"/>
        <v>1975082</v>
      </c>
      <c r="G107" s="25">
        <f t="shared" si="4"/>
        <v>81400</v>
      </c>
      <c r="H107" s="25"/>
      <c r="I107" s="25">
        <f t="shared" si="5"/>
        <v>2020992</v>
      </c>
      <c r="J107" s="25">
        <f>SUM(J115,J119,J123)</f>
        <v>1549808</v>
      </c>
      <c r="K107" s="25">
        <f>SUM(K111,K115,K119,K123)</f>
        <v>464184</v>
      </c>
      <c r="L107" s="25">
        <f>SUM(L111,L115,L119,L123)</f>
        <v>7000</v>
      </c>
      <c r="M107" s="25">
        <f>SUM(M111,M115,M119,M123)</f>
        <v>166968</v>
      </c>
      <c r="N107" s="27"/>
    </row>
    <row r="108" spans="1:14" ht="24.75" customHeight="1" hidden="1">
      <c r="A108" s="31"/>
      <c r="B108" s="32" t="s">
        <v>157</v>
      </c>
      <c r="C108" s="79" t="s">
        <v>158</v>
      </c>
      <c r="D108" s="37" t="s">
        <v>8</v>
      </c>
      <c r="E108" s="35">
        <f>SUM(I108)</f>
        <v>34000</v>
      </c>
      <c r="F108" s="36"/>
      <c r="G108" s="36"/>
      <c r="H108" s="36"/>
      <c r="I108" s="36">
        <f t="shared" si="5"/>
        <v>34000</v>
      </c>
      <c r="J108" s="35"/>
      <c r="K108" s="35">
        <v>34000</v>
      </c>
      <c r="L108" s="35"/>
      <c r="M108" s="26"/>
      <c r="N108" s="27"/>
    </row>
    <row r="109" spans="1:14" ht="24.75" customHeight="1" hidden="1">
      <c r="A109" s="22"/>
      <c r="B109" s="22"/>
      <c r="C109" s="80"/>
      <c r="D109" s="37" t="s">
        <v>9</v>
      </c>
      <c r="E109" s="35"/>
      <c r="F109" s="36"/>
      <c r="G109" s="36"/>
      <c r="H109" s="36"/>
      <c r="I109" s="36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6"/>
      <c r="J110" s="35"/>
      <c r="K110" s="35"/>
      <c r="L110" s="35"/>
      <c r="M110" s="26"/>
      <c r="N110" s="27"/>
    </row>
    <row r="111" spans="1:14" ht="24.75" customHeight="1" hidden="1">
      <c r="A111" s="22"/>
      <c r="B111" s="28"/>
      <c r="C111" s="29"/>
      <c r="D111" s="37" t="s">
        <v>14</v>
      </c>
      <c r="E111" s="35">
        <f aca="true" t="shared" si="6" ref="E111:E116">SUM(I111,M111)</f>
        <v>34000</v>
      </c>
      <c r="F111" s="36"/>
      <c r="G111" s="36"/>
      <c r="H111" s="36"/>
      <c r="I111" s="36">
        <f t="shared" si="5"/>
        <v>34000</v>
      </c>
      <c r="J111" s="26"/>
      <c r="K111" s="35">
        <f>SUM(K108:K109)</f>
        <v>34000</v>
      </c>
      <c r="L111" s="35"/>
      <c r="M111" s="26"/>
      <c r="N111" s="27"/>
    </row>
    <row r="112" spans="1:14" ht="24.75" customHeight="1" hidden="1">
      <c r="A112" s="31"/>
      <c r="B112" s="32" t="s">
        <v>59</v>
      </c>
      <c r="C112" s="79" t="s">
        <v>60</v>
      </c>
      <c r="D112" s="37" t="s">
        <v>8</v>
      </c>
      <c r="E112" s="35">
        <f t="shared" si="6"/>
        <v>2128050</v>
      </c>
      <c r="F112" s="36">
        <v>1975082</v>
      </c>
      <c r="G112" s="36">
        <v>62900</v>
      </c>
      <c r="H112" s="36"/>
      <c r="I112" s="36">
        <f>SUM(K112,J112)</f>
        <v>1979582</v>
      </c>
      <c r="J112" s="35">
        <v>1549808</v>
      </c>
      <c r="K112" s="35">
        <v>429774</v>
      </c>
      <c r="L112" s="35"/>
      <c r="M112" s="26">
        <v>148468</v>
      </c>
      <c r="N112" s="27"/>
    </row>
    <row r="113" spans="1:14" ht="24.75" customHeight="1" hidden="1">
      <c r="A113" s="22"/>
      <c r="B113" s="22"/>
      <c r="C113" s="80"/>
      <c r="D113" s="37" t="s">
        <v>9</v>
      </c>
      <c r="E113" s="35">
        <f t="shared" si="6"/>
        <v>991</v>
      </c>
      <c r="F113" s="36"/>
      <c r="G113" s="36"/>
      <c r="H113" s="36"/>
      <c r="I113" s="36">
        <f>SUM(K113,J113)</f>
        <v>991</v>
      </c>
      <c r="J113" s="35"/>
      <c r="K113" s="35">
        <v>991</v>
      </c>
      <c r="L113" s="35"/>
      <c r="M113" s="26"/>
      <c r="N113" s="27"/>
    </row>
    <row r="114" spans="1:14" ht="24.75" customHeight="1" hidden="1">
      <c r="A114" s="22"/>
      <c r="B114" s="22"/>
      <c r="C114" s="23"/>
      <c r="D114" s="37" t="s">
        <v>13</v>
      </c>
      <c r="E114" s="35">
        <f t="shared" si="6"/>
        <v>991</v>
      </c>
      <c r="F114" s="36"/>
      <c r="G114" s="36"/>
      <c r="H114" s="36"/>
      <c r="I114" s="36">
        <f>SUM(K114,J114)</f>
        <v>991</v>
      </c>
      <c r="J114" s="35"/>
      <c r="K114" s="35">
        <v>991</v>
      </c>
      <c r="L114" s="35"/>
      <c r="M114" s="26"/>
      <c r="N114" s="27"/>
    </row>
    <row r="115" spans="1:14" ht="24.75" customHeight="1" hidden="1">
      <c r="A115" s="28"/>
      <c r="B115" s="28"/>
      <c r="C115" s="29"/>
      <c r="D115" s="24" t="s">
        <v>14</v>
      </c>
      <c r="E115" s="26">
        <f t="shared" si="6"/>
        <v>2128050</v>
      </c>
      <c r="F115" s="30">
        <f>SUM(F112:F113)-F114</f>
        <v>1975082</v>
      </c>
      <c r="G115" s="30">
        <f>SUM(G112:G113)</f>
        <v>62900</v>
      </c>
      <c r="H115" s="30"/>
      <c r="I115" s="26">
        <f>SUM(J115:K115)</f>
        <v>1979582</v>
      </c>
      <c r="J115" s="26">
        <f>SUM(J112,J113)-J114</f>
        <v>1549808</v>
      </c>
      <c r="K115" s="26">
        <f>SUM(K112,K113)-K114</f>
        <v>429774</v>
      </c>
      <c r="L115" s="26"/>
      <c r="M115" s="26">
        <f>SUM(M112:M113)-M114</f>
        <v>148468</v>
      </c>
      <c r="N115" s="27"/>
    </row>
    <row r="116" spans="1:14" ht="24.75" customHeight="1" hidden="1">
      <c r="A116" s="31"/>
      <c r="B116" s="32" t="s">
        <v>138</v>
      </c>
      <c r="C116" s="79" t="s">
        <v>139</v>
      </c>
      <c r="D116" s="37" t="s">
        <v>8</v>
      </c>
      <c r="E116" s="35">
        <f t="shared" si="6"/>
        <v>18500</v>
      </c>
      <c r="F116" s="36"/>
      <c r="G116" s="36">
        <v>18500</v>
      </c>
      <c r="H116" s="36"/>
      <c r="I116" s="35"/>
      <c r="J116" s="35"/>
      <c r="K116" s="35"/>
      <c r="L116" s="35"/>
      <c r="M116" s="26">
        <v>18500</v>
      </c>
      <c r="N116" s="27"/>
    </row>
    <row r="117" spans="1:14" ht="24.75" customHeight="1" hidden="1">
      <c r="A117" s="22"/>
      <c r="B117" s="22"/>
      <c r="C117" s="80"/>
      <c r="D117" s="37" t="s">
        <v>9</v>
      </c>
      <c r="E117" s="35"/>
      <c r="F117" s="36"/>
      <c r="G117" s="36"/>
      <c r="H117" s="36"/>
      <c r="I117" s="35"/>
      <c r="J117" s="35"/>
      <c r="K117" s="35"/>
      <c r="L117" s="35"/>
      <c r="M117" s="26"/>
      <c r="N117" s="27"/>
    </row>
    <row r="118" spans="1:14" ht="24.75" customHeight="1" hidden="1">
      <c r="A118" s="22"/>
      <c r="B118" s="22"/>
      <c r="C118" s="23"/>
      <c r="D118" s="37" t="s">
        <v>13</v>
      </c>
      <c r="E118" s="35"/>
      <c r="F118" s="36"/>
      <c r="G118" s="36"/>
      <c r="H118" s="36"/>
      <c r="I118" s="35"/>
      <c r="J118" s="35"/>
      <c r="K118" s="35"/>
      <c r="L118" s="35"/>
      <c r="M118" s="26"/>
      <c r="N118" s="27"/>
    </row>
    <row r="119" spans="1:14" ht="24.75" customHeight="1" hidden="1">
      <c r="A119" s="28"/>
      <c r="B119" s="28"/>
      <c r="C119" s="29"/>
      <c r="D119" s="24" t="s">
        <v>14</v>
      </c>
      <c r="E119" s="26">
        <f>SUM(E116,E117)-E118</f>
        <v>18500</v>
      </c>
      <c r="F119" s="30"/>
      <c r="G119" s="30">
        <f>SUM(G116:G117)-G118</f>
        <v>18500</v>
      </c>
      <c r="H119" s="30"/>
      <c r="I119" s="26"/>
      <c r="J119" s="26"/>
      <c r="K119" s="26"/>
      <c r="L119" s="26"/>
      <c r="M119" s="26">
        <f>SUM(M116,M117)-M118</f>
        <v>18500</v>
      </c>
      <c r="N119" s="27"/>
    </row>
    <row r="120" spans="1:14" ht="24.75" customHeight="1" hidden="1">
      <c r="A120" s="31"/>
      <c r="B120" s="32" t="s">
        <v>61</v>
      </c>
      <c r="C120" s="37" t="s">
        <v>16</v>
      </c>
      <c r="D120" s="37" t="s">
        <v>8</v>
      </c>
      <c r="E120" s="35">
        <f>SUM(I120,M120)</f>
        <v>7410</v>
      </c>
      <c r="F120" s="36"/>
      <c r="G120" s="36"/>
      <c r="H120" s="36"/>
      <c r="I120" s="35">
        <f>SUM(J120:L120)</f>
        <v>7410</v>
      </c>
      <c r="J120" s="35"/>
      <c r="K120" s="35">
        <v>410</v>
      </c>
      <c r="L120" s="35">
        <v>7000</v>
      </c>
      <c r="M120" s="26"/>
      <c r="N120" s="27"/>
    </row>
    <row r="121" spans="1:14" ht="24.75" customHeight="1" hidden="1">
      <c r="A121" s="22"/>
      <c r="B121" s="22"/>
      <c r="C121" s="23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 hidden="1">
      <c r="A122" s="22"/>
      <c r="B122" s="22"/>
      <c r="C122" s="23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6">
        <f>SUM(I123,M123)</f>
        <v>7410</v>
      </c>
      <c r="F123" s="30"/>
      <c r="G123" s="30"/>
      <c r="H123" s="30"/>
      <c r="I123" s="26">
        <f>SUM(I120,I121)-I122</f>
        <v>7410</v>
      </c>
      <c r="J123" s="26"/>
      <c r="K123" s="26">
        <f>SUM(K120,K121)-K122</f>
        <v>410</v>
      </c>
      <c r="L123" s="26">
        <f>SUM(L120,L121)-L122</f>
        <v>7000</v>
      </c>
      <c r="M123" s="26"/>
      <c r="N123" s="27"/>
    </row>
    <row r="124" spans="1:14" ht="24.75" customHeight="1" hidden="1">
      <c r="A124" s="31" t="s">
        <v>62</v>
      </c>
      <c r="B124" s="32"/>
      <c r="C124" s="33" t="s">
        <v>63</v>
      </c>
      <c r="D124" s="34" t="s">
        <v>8</v>
      </c>
      <c r="E124" s="38">
        <f>SUM(E128)</f>
        <v>318314</v>
      </c>
      <c r="F124" s="38"/>
      <c r="G124" s="38"/>
      <c r="H124" s="38"/>
      <c r="I124" s="38">
        <f>SUM(I128)</f>
        <v>318314</v>
      </c>
      <c r="J124" s="38"/>
      <c r="K124" s="38">
        <f>SUM(K128)</f>
        <v>318314</v>
      </c>
      <c r="L124" s="38"/>
      <c r="M124" s="38"/>
      <c r="N124" s="27"/>
    </row>
    <row r="125" spans="1:14" ht="24.75" customHeight="1" hidden="1">
      <c r="A125" s="22"/>
      <c r="B125" s="22"/>
      <c r="C125" s="23"/>
      <c r="D125" s="37" t="s">
        <v>9</v>
      </c>
      <c r="E125" s="38"/>
      <c r="F125" s="72"/>
      <c r="G125" s="72"/>
      <c r="H125" s="72"/>
      <c r="I125" s="38"/>
      <c r="J125" s="72"/>
      <c r="K125" s="38"/>
      <c r="L125" s="72"/>
      <c r="M125" s="25"/>
      <c r="N125" s="27"/>
    </row>
    <row r="126" spans="1:14" ht="24.75" customHeight="1" hidden="1">
      <c r="A126" s="22"/>
      <c r="B126" s="22"/>
      <c r="C126" s="23"/>
      <c r="D126" s="37" t="s">
        <v>13</v>
      </c>
      <c r="E126" s="38"/>
      <c r="F126" s="38"/>
      <c r="G126" s="38"/>
      <c r="H126" s="38"/>
      <c r="I126" s="38"/>
      <c r="J126" s="38"/>
      <c r="K126" s="38"/>
      <c r="L126" s="38"/>
      <c r="M126" s="25"/>
      <c r="N126" s="27"/>
    </row>
    <row r="127" spans="1:14" ht="30" customHeight="1" hidden="1">
      <c r="A127" s="28"/>
      <c r="B127" s="28"/>
      <c r="C127" s="29"/>
      <c r="D127" s="24" t="s">
        <v>14</v>
      </c>
      <c r="E127" s="25">
        <f>SUM(E131)</f>
        <v>318314</v>
      </c>
      <c r="F127" s="25"/>
      <c r="G127" s="25"/>
      <c r="H127" s="25"/>
      <c r="I127" s="25">
        <f>SUM(I131)</f>
        <v>318314</v>
      </c>
      <c r="J127" s="25"/>
      <c r="K127" s="25">
        <f>SUM(K131)</f>
        <v>318314</v>
      </c>
      <c r="L127" s="25"/>
      <c r="M127" s="25"/>
      <c r="N127" s="27"/>
    </row>
    <row r="128" spans="1:14" ht="24.75" customHeight="1" hidden="1">
      <c r="A128" s="31"/>
      <c r="B128" s="32" t="s">
        <v>64</v>
      </c>
      <c r="C128" s="79" t="s">
        <v>116</v>
      </c>
      <c r="D128" s="37" t="s">
        <v>8</v>
      </c>
      <c r="E128" s="35">
        <f>SUM(I128,M128)</f>
        <v>318314</v>
      </c>
      <c r="F128" s="36"/>
      <c r="G128" s="36"/>
      <c r="H128" s="36"/>
      <c r="I128" s="35">
        <f>SUM(K128,J128)</f>
        <v>318314</v>
      </c>
      <c r="J128" s="35"/>
      <c r="K128" s="35">
        <v>318314</v>
      </c>
      <c r="L128" s="35"/>
      <c r="M128" s="26"/>
      <c r="N128" s="27"/>
    </row>
    <row r="129" spans="1:14" ht="24.75" customHeight="1" hidden="1">
      <c r="A129" s="22"/>
      <c r="B129" s="22"/>
      <c r="C129" s="80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 hidden="1">
      <c r="A130" s="22"/>
      <c r="B130" s="22"/>
      <c r="C130" s="80"/>
      <c r="D130" s="37" t="s">
        <v>13</v>
      </c>
      <c r="E130" s="35"/>
      <c r="F130" s="36"/>
      <c r="G130" s="36"/>
      <c r="H130" s="36"/>
      <c r="I130" s="35"/>
      <c r="J130" s="35"/>
      <c r="K130" s="35"/>
      <c r="L130" s="35"/>
      <c r="M130" s="26"/>
      <c r="N130" s="27"/>
    </row>
    <row r="131" spans="1:14" ht="24.75" customHeight="1" hidden="1">
      <c r="A131" s="28"/>
      <c r="B131" s="28"/>
      <c r="C131" s="29"/>
      <c r="D131" s="24" t="s">
        <v>14</v>
      </c>
      <c r="E131" s="26">
        <f>SUM(E128,E129)-E130</f>
        <v>318314</v>
      </c>
      <c r="F131" s="30"/>
      <c r="G131" s="30"/>
      <c r="H131" s="30"/>
      <c r="I131" s="26">
        <f>SUM(I128,I129)-I130</f>
        <v>318314</v>
      </c>
      <c r="J131" s="26"/>
      <c r="K131" s="26">
        <f>SUM(K128,K129)-K130</f>
        <v>318314</v>
      </c>
      <c r="L131" s="26"/>
      <c r="M131" s="26"/>
      <c r="N131" s="27"/>
    </row>
    <row r="132" spans="1:14" ht="24.75" customHeight="1" hidden="1">
      <c r="A132" s="31" t="s">
        <v>65</v>
      </c>
      <c r="B132" s="32"/>
      <c r="C132" s="47" t="s">
        <v>66</v>
      </c>
      <c r="D132" s="37" t="s">
        <v>8</v>
      </c>
      <c r="E132" s="38">
        <f>SUM(E136)</f>
        <v>224548</v>
      </c>
      <c r="F132" s="38"/>
      <c r="G132" s="38"/>
      <c r="H132" s="38"/>
      <c r="I132" s="38">
        <f>SUM(I136)</f>
        <v>224548</v>
      </c>
      <c r="J132" s="38"/>
      <c r="K132" s="38">
        <f>SUM(K136)</f>
        <v>224548</v>
      </c>
      <c r="L132" s="35"/>
      <c r="M132" s="26"/>
      <c r="N132" s="27"/>
    </row>
    <row r="133" spans="1:14" ht="24.75" customHeight="1" hidden="1">
      <c r="A133" s="22"/>
      <c r="B133" s="22"/>
      <c r="C133" s="23"/>
      <c r="D133" s="37" t="s">
        <v>9</v>
      </c>
      <c r="E133" s="38"/>
      <c r="F133" s="38"/>
      <c r="G133" s="38"/>
      <c r="H133" s="38"/>
      <c r="I133" s="38"/>
      <c r="J133" s="38"/>
      <c r="K133" s="38"/>
      <c r="L133" s="35"/>
      <c r="M133" s="26"/>
      <c r="N133" s="27"/>
    </row>
    <row r="134" spans="1:14" ht="24.75" customHeight="1" hidden="1">
      <c r="A134" s="22"/>
      <c r="B134" s="22"/>
      <c r="C134" s="23"/>
      <c r="D134" s="37" t="s">
        <v>13</v>
      </c>
      <c r="E134" s="38"/>
      <c r="F134" s="38"/>
      <c r="G134" s="38"/>
      <c r="H134" s="38"/>
      <c r="I134" s="38"/>
      <c r="J134" s="38"/>
      <c r="K134" s="38"/>
      <c r="L134" s="35"/>
      <c r="M134" s="26"/>
      <c r="N134" s="27"/>
    </row>
    <row r="135" spans="1:14" ht="24.75" customHeight="1" hidden="1">
      <c r="A135" s="28"/>
      <c r="B135" s="28"/>
      <c r="C135" s="29"/>
      <c r="D135" s="24" t="s">
        <v>14</v>
      </c>
      <c r="E135" s="25">
        <f>SUM(E139)</f>
        <v>224548</v>
      </c>
      <c r="F135" s="25"/>
      <c r="G135" s="25"/>
      <c r="H135" s="25"/>
      <c r="I135" s="25">
        <f>SUM(I139)</f>
        <v>224548</v>
      </c>
      <c r="J135" s="25"/>
      <c r="K135" s="25">
        <f>SUM(K139)</f>
        <v>224548</v>
      </c>
      <c r="L135" s="26"/>
      <c r="M135" s="26"/>
      <c r="N135" s="27"/>
    </row>
    <row r="136" spans="1:14" ht="24.75" customHeight="1" hidden="1">
      <c r="A136" s="31"/>
      <c r="B136" s="32" t="s">
        <v>67</v>
      </c>
      <c r="C136" s="46" t="s">
        <v>68</v>
      </c>
      <c r="D136" s="37" t="s">
        <v>8</v>
      </c>
      <c r="E136" s="35">
        <f>SUM(M136,I136)</f>
        <v>224548</v>
      </c>
      <c r="F136" s="36"/>
      <c r="G136" s="36"/>
      <c r="H136" s="36"/>
      <c r="I136" s="35">
        <f>SUM(K136,J136)</f>
        <v>224548</v>
      </c>
      <c r="J136" s="35"/>
      <c r="K136" s="35">
        <v>224548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>SUM(M139,I139)</f>
        <v>224548</v>
      </c>
      <c r="F139" s="30"/>
      <c r="G139" s="30"/>
      <c r="H139" s="30"/>
      <c r="I139" s="26">
        <f>SUM(I136,I137)-I138</f>
        <v>224548</v>
      </c>
      <c r="J139" s="26"/>
      <c r="K139" s="26">
        <f>SUM(K136,K137)-K138</f>
        <v>224548</v>
      </c>
      <c r="L139" s="26"/>
      <c r="M139" s="26"/>
      <c r="N139" s="27"/>
    </row>
    <row r="140" spans="1:14" ht="24.75" customHeight="1" hidden="1">
      <c r="A140" s="31" t="s">
        <v>69</v>
      </c>
      <c r="B140" s="32"/>
      <c r="C140" s="47" t="s">
        <v>15</v>
      </c>
      <c r="D140" s="37" t="s">
        <v>8</v>
      </c>
      <c r="E140" s="38">
        <f>SUM(E144,E148,E152,E156,E160,E164,E168)</f>
        <v>14890197</v>
      </c>
      <c r="F140" s="38"/>
      <c r="G140" s="38"/>
      <c r="H140" s="48"/>
      <c r="I140" s="38">
        <f>SUM(I144,I148,I152,I156,I160,I164,I168)</f>
        <v>14420149</v>
      </c>
      <c r="J140" s="38">
        <f>SUM(J144,J148,J152,J156,J160,J164,J168)</f>
        <v>11850958</v>
      </c>
      <c r="K140" s="38">
        <f>SUM(K144,K148,K152,K156,K160,K164,K168)</f>
        <v>2282878</v>
      </c>
      <c r="L140" s="38">
        <f>SUM(L144,L148,L152,L156,L160,L164,L168)</f>
        <v>286313</v>
      </c>
      <c r="M140" s="38">
        <f>SUM(M144,M148,M152,M156,M160,M164,M168)</f>
        <v>470048</v>
      </c>
      <c r="N140" s="27"/>
    </row>
    <row r="141" spans="1:14" ht="24.75" customHeight="1" hidden="1">
      <c r="A141" s="22"/>
      <c r="B141" s="22"/>
      <c r="C141" s="23"/>
      <c r="D141" s="37" t="s">
        <v>9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27"/>
    </row>
    <row r="142" spans="1:14" ht="24.75" customHeight="1" hidden="1">
      <c r="A142" s="22"/>
      <c r="B142" s="22"/>
      <c r="C142" s="23"/>
      <c r="D142" s="37" t="s">
        <v>13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27"/>
    </row>
    <row r="143" spans="1:14" ht="23.25" customHeight="1" hidden="1">
      <c r="A143" s="28"/>
      <c r="B143" s="28"/>
      <c r="C143" s="29"/>
      <c r="D143" s="24" t="s">
        <v>14</v>
      </c>
      <c r="E143" s="25">
        <f>SUM(E140:E141)-E142</f>
        <v>14890197</v>
      </c>
      <c r="F143" s="25"/>
      <c r="G143" s="25"/>
      <c r="H143" s="25"/>
      <c r="I143" s="25">
        <f>SUM(I140:I141)-I142</f>
        <v>14420149</v>
      </c>
      <c r="J143" s="25">
        <f>SUM(J140:J141)-J142</f>
        <v>11850958</v>
      </c>
      <c r="K143" s="25">
        <f>SUM(K147,K151,K155,K159,K163,K167,K171)</f>
        <v>2282878</v>
      </c>
      <c r="L143" s="25">
        <f>SUM(L147,L151,L155,L159,L167,L171)</f>
        <v>286313</v>
      </c>
      <c r="M143" s="25">
        <f>SUM(M147,M151,M155,M159,M167,M171)</f>
        <v>470048</v>
      </c>
      <c r="N143" s="27"/>
    </row>
    <row r="144" spans="1:14" ht="24.75" customHeight="1" hidden="1">
      <c r="A144" s="31"/>
      <c r="B144" s="32" t="s">
        <v>70</v>
      </c>
      <c r="C144" s="46" t="s">
        <v>71</v>
      </c>
      <c r="D144" s="37" t="s">
        <v>8</v>
      </c>
      <c r="E144" s="35">
        <f>SUM(I144,M144)</f>
        <v>452797</v>
      </c>
      <c r="F144" s="36"/>
      <c r="G144" s="36"/>
      <c r="H144" s="36"/>
      <c r="I144" s="35">
        <f>SUM(J144,K144,L144)</f>
        <v>452797</v>
      </c>
      <c r="J144" s="35">
        <v>433655</v>
      </c>
      <c r="K144" s="35">
        <v>19142</v>
      </c>
      <c r="L144" s="35"/>
      <c r="M144" s="26"/>
      <c r="N144" s="27"/>
    </row>
    <row r="145" spans="1:14" ht="24.75" customHeight="1" hidden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 aca="true" t="shared" si="7" ref="E147:E152">SUM(I147,M147)</f>
        <v>452797</v>
      </c>
      <c r="F147" s="30"/>
      <c r="G147" s="30"/>
      <c r="H147" s="30"/>
      <c r="I147" s="26">
        <f>SUM(J147,K147,L147)</f>
        <v>452797</v>
      </c>
      <c r="J147" s="26">
        <f>SUM(J144,J145)-J146</f>
        <v>433655</v>
      </c>
      <c r="K147" s="26">
        <f>SUM(K144,K145)-K146</f>
        <v>19142</v>
      </c>
      <c r="L147" s="26"/>
      <c r="M147" s="26"/>
      <c r="N147" s="27"/>
    </row>
    <row r="148" spans="1:14" ht="24.75" customHeight="1" hidden="1">
      <c r="A148" s="31"/>
      <c r="B148" s="32" t="s">
        <v>72</v>
      </c>
      <c r="C148" s="46" t="s">
        <v>73</v>
      </c>
      <c r="D148" s="37" t="s">
        <v>8</v>
      </c>
      <c r="E148" s="35">
        <f t="shared" si="7"/>
        <v>518684</v>
      </c>
      <c r="F148" s="36"/>
      <c r="G148" s="36"/>
      <c r="H148" s="36"/>
      <c r="I148" s="35">
        <f>SUM(J148,K148,L148)</f>
        <v>518684</v>
      </c>
      <c r="J148" s="35">
        <v>499918</v>
      </c>
      <c r="K148" s="35">
        <v>18766</v>
      </c>
      <c r="L148" s="35"/>
      <c r="M148" s="26"/>
      <c r="N148" s="27"/>
    </row>
    <row r="149" spans="1:14" ht="24.75" customHeight="1" hidden="1">
      <c r="A149" s="22"/>
      <c r="B149" s="22"/>
      <c r="C149" s="23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 hidden="1">
      <c r="A151" s="28"/>
      <c r="B151" s="28"/>
      <c r="C151" s="29"/>
      <c r="D151" s="24" t="s">
        <v>14</v>
      </c>
      <c r="E151" s="26">
        <f t="shared" si="7"/>
        <v>518684</v>
      </c>
      <c r="F151" s="30"/>
      <c r="G151" s="30"/>
      <c r="H151" s="30"/>
      <c r="I151" s="26">
        <f>SUM(J151,K151,L151)</f>
        <v>518684</v>
      </c>
      <c r="J151" s="26">
        <f>SUM(J148,J149,)-J150</f>
        <v>499918</v>
      </c>
      <c r="K151" s="26">
        <f>SUM(K148,K149,)-K150</f>
        <v>18766</v>
      </c>
      <c r="L151" s="26"/>
      <c r="M151" s="26"/>
      <c r="N151" s="27"/>
    </row>
    <row r="152" spans="1:14" ht="24.75" customHeight="1" hidden="1">
      <c r="A152" s="31"/>
      <c r="B152" s="32" t="s">
        <v>74</v>
      </c>
      <c r="C152" s="46" t="s">
        <v>75</v>
      </c>
      <c r="D152" s="37" t="s">
        <v>8</v>
      </c>
      <c r="E152" s="35">
        <f t="shared" si="7"/>
        <v>1596764</v>
      </c>
      <c r="F152" s="36"/>
      <c r="G152" s="36"/>
      <c r="H152" s="36"/>
      <c r="I152" s="35">
        <f>SUM(J152,K152,L152)</f>
        <v>1596764</v>
      </c>
      <c r="J152" s="35">
        <v>1307180</v>
      </c>
      <c r="K152" s="35">
        <v>289584</v>
      </c>
      <c r="L152" s="35"/>
      <c r="M152" s="26"/>
      <c r="N152" s="27"/>
    </row>
    <row r="153" spans="1:14" ht="24.75" customHeight="1" hidden="1">
      <c r="A153" s="22"/>
      <c r="B153" s="22"/>
      <c r="C153" s="23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 aca="true" t="shared" si="8" ref="E155:E160">SUM(I155,M155)</f>
        <v>1596764</v>
      </c>
      <c r="F155" s="30"/>
      <c r="G155" s="30"/>
      <c r="H155" s="30"/>
      <c r="I155" s="26">
        <f aca="true" t="shared" si="9" ref="I155:I160">SUM(J155,K155,L155)</f>
        <v>1596764</v>
      </c>
      <c r="J155" s="26">
        <f>SUM(J152:J153)-J154</f>
        <v>1307180</v>
      </c>
      <c r="K155" s="26">
        <f>SUM(K152:K153)-K154</f>
        <v>289584</v>
      </c>
      <c r="L155" s="26"/>
      <c r="M155" s="26"/>
      <c r="N155" s="27"/>
    </row>
    <row r="156" spans="1:14" ht="24.75" customHeight="1" hidden="1">
      <c r="A156" s="31"/>
      <c r="B156" s="32" t="s">
        <v>76</v>
      </c>
      <c r="C156" s="46" t="s">
        <v>77</v>
      </c>
      <c r="D156" s="37" t="s">
        <v>8</v>
      </c>
      <c r="E156" s="35">
        <f t="shared" si="8"/>
        <v>12017632</v>
      </c>
      <c r="F156" s="36"/>
      <c r="G156" s="36"/>
      <c r="H156" s="36"/>
      <c r="I156" s="35">
        <f t="shared" si="9"/>
        <v>11547584</v>
      </c>
      <c r="J156" s="35">
        <v>9448834</v>
      </c>
      <c r="K156" s="35">
        <v>1812437</v>
      </c>
      <c r="L156" s="35">
        <v>286313</v>
      </c>
      <c r="M156" s="35">
        <v>470048</v>
      </c>
      <c r="N156" s="27"/>
    </row>
    <row r="157" spans="1:14" ht="24.75" customHeight="1" hidden="1">
      <c r="A157" s="22"/>
      <c r="B157" s="22"/>
      <c r="C157" s="23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 t="shared" si="8"/>
        <v>12017632</v>
      </c>
      <c r="F159" s="30"/>
      <c r="G159" s="30"/>
      <c r="H159" s="30"/>
      <c r="I159" s="26">
        <f t="shared" si="9"/>
        <v>11547584</v>
      </c>
      <c r="J159" s="26">
        <f>SUM(J156,J157)-J158</f>
        <v>9448834</v>
      </c>
      <c r="K159" s="26">
        <f>SUM(K156,K157)-K158</f>
        <v>1812437</v>
      </c>
      <c r="L159" s="26">
        <f>SUM(L156,L157)-L158</f>
        <v>286313</v>
      </c>
      <c r="M159" s="26">
        <f>SUM(M156:M157)</f>
        <v>470048</v>
      </c>
      <c r="N159" s="27"/>
    </row>
    <row r="160" spans="1:14" ht="24.75" customHeight="1" hidden="1">
      <c r="A160" s="31"/>
      <c r="B160" s="32" t="s">
        <v>140</v>
      </c>
      <c r="C160" s="79" t="s">
        <v>141</v>
      </c>
      <c r="D160" s="37" t="s">
        <v>8</v>
      </c>
      <c r="E160" s="35">
        <f t="shared" si="8"/>
        <v>165322</v>
      </c>
      <c r="F160" s="36"/>
      <c r="G160" s="36"/>
      <c r="H160" s="36"/>
      <c r="I160" s="35">
        <f t="shared" si="9"/>
        <v>165322</v>
      </c>
      <c r="J160" s="35">
        <v>161371</v>
      </c>
      <c r="K160" s="35">
        <v>3951</v>
      </c>
      <c r="L160" s="35"/>
      <c r="M160" s="26"/>
      <c r="N160" s="27"/>
    </row>
    <row r="161" spans="1:14" ht="24.75" customHeight="1" hidden="1">
      <c r="A161" s="22"/>
      <c r="B161" s="22"/>
      <c r="C161" s="80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 hidden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 hidden="1">
      <c r="A163" s="28"/>
      <c r="B163" s="28"/>
      <c r="C163" s="29"/>
      <c r="D163" s="24" t="s">
        <v>14</v>
      </c>
      <c r="E163" s="26">
        <f aca="true" t="shared" si="10" ref="E163:E168">SUM(I163,M163)</f>
        <v>165322</v>
      </c>
      <c r="F163" s="30"/>
      <c r="G163" s="30"/>
      <c r="H163" s="30"/>
      <c r="I163" s="26">
        <f>SUM(J163,K163,L163)</f>
        <v>165322</v>
      </c>
      <c r="J163" s="26">
        <f>SUM(J160,J161,)-J162</f>
        <v>161371</v>
      </c>
      <c r="K163" s="26">
        <f>SUM(K160,K161,)-K162</f>
        <v>3951</v>
      </c>
      <c r="L163" s="26"/>
      <c r="M163" s="26"/>
      <c r="N163" s="27"/>
    </row>
    <row r="164" spans="1:14" ht="24.75" customHeight="1" hidden="1">
      <c r="A164" s="31"/>
      <c r="B164" s="32" t="s">
        <v>78</v>
      </c>
      <c r="C164" s="79" t="s">
        <v>79</v>
      </c>
      <c r="D164" s="37" t="s">
        <v>8</v>
      </c>
      <c r="E164" s="35">
        <f t="shared" si="10"/>
        <v>43498</v>
      </c>
      <c r="F164" s="36"/>
      <c r="G164" s="36"/>
      <c r="H164" s="36"/>
      <c r="I164" s="35">
        <f>SUM(J164,K164,L164)</f>
        <v>43498</v>
      </c>
      <c r="J164" s="35"/>
      <c r="K164" s="35">
        <v>43498</v>
      </c>
      <c r="L164" s="35"/>
      <c r="M164" s="26"/>
      <c r="N164" s="27"/>
    </row>
    <row r="165" spans="1:14" ht="24.75" customHeight="1" hidden="1">
      <c r="A165" s="22"/>
      <c r="B165" s="22"/>
      <c r="C165" s="80"/>
      <c r="D165" s="37" t="s">
        <v>9</v>
      </c>
      <c r="E165" s="35"/>
      <c r="F165" s="36"/>
      <c r="G165" s="36"/>
      <c r="H165" s="36"/>
      <c r="I165" s="35"/>
      <c r="J165" s="35"/>
      <c r="K165" s="35"/>
      <c r="L165" s="35"/>
      <c r="M165" s="26"/>
      <c r="N165" s="27"/>
    </row>
    <row r="166" spans="1:14" ht="24.75" customHeight="1" hidden="1">
      <c r="A166" s="22"/>
      <c r="B166" s="22"/>
      <c r="C166" s="23"/>
      <c r="D166" s="37" t="s">
        <v>13</v>
      </c>
      <c r="E166" s="35"/>
      <c r="F166" s="36"/>
      <c r="G166" s="36"/>
      <c r="H166" s="36"/>
      <c r="I166" s="35"/>
      <c r="J166" s="35"/>
      <c r="K166" s="35"/>
      <c r="L166" s="35"/>
      <c r="M166" s="26"/>
      <c r="N166" s="27"/>
    </row>
    <row r="167" spans="1:14" ht="24.75" customHeight="1" hidden="1">
      <c r="A167" s="28"/>
      <c r="B167" s="28"/>
      <c r="C167" s="29"/>
      <c r="D167" s="24" t="s">
        <v>14</v>
      </c>
      <c r="E167" s="26">
        <f t="shared" si="10"/>
        <v>43498</v>
      </c>
      <c r="F167" s="30"/>
      <c r="G167" s="30"/>
      <c r="H167" s="30"/>
      <c r="I167" s="26">
        <f>SUM(J167,K167,L167)</f>
        <v>43498</v>
      </c>
      <c r="J167" s="26"/>
      <c r="K167" s="26">
        <f>SUM(K164,K165,)-K166</f>
        <v>43498</v>
      </c>
      <c r="L167" s="26"/>
      <c r="M167" s="26"/>
      <c r="N167" s="27"/>
    </row>
    <row r="168" spans="1:14" ht="24.75" customHeight="1" hidden="1">
      <c r="A168" s="31"/>
      <c r="B168" s="32" t="s">
        <v>80</v>
      </c>
      <c r="C168" s="46" t="s">
        <v>16</v>
      </c>
      <c r="D168" s="37" t="s">
        <v>8</v>
      </c>
      <c r="E168" s="35">
        <f t="shared" si="10"/>
        <v>95500</v>
      </c>
      <c r="F168" s="36"/>
      <c r="G168" s="36"/>
      <c r="H168" s="36"/>
      <c r="I168" s="35">
        <f>SUM(J168:K168)</f>
        <v>95500</v>
      </c>
      <c r="J168" s="35"/>
      <c r="K168" s="35">
        <v>95500</v>
      </c>
      <c r="L168" s="35"/>
      <c r="M168" s="26"/>
      <c r="N168" s="27"/>
    </row>
    <row r="169" spans="1:14" ht="24.75" customHeight="1" hidden="1">
      <c r="A169" s="22"/>
      <c r="B169" s="22"/>
      <c r="C169" s="23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ht="24.75" customHeight="1" hidden="1">
      <c r="A170" s="22"/>
      <c r="B170" s="22"/>
      <c r="C170" s="23"/>
      <c r="D170" s="37" t="s">
        <v>13</v>
      </c>
      <c r="E170" s="35"/>
      <c r="F170" s="36"/>
      <c r="G170" s="36"/>
      <c r="H170" s="36"/>
      <c r="I170" s="35"/>
      <c r="J170" s="35"/>
      <c r="K170" s="35"/>
      <c r="L170" s="35"/>
      <c r="M170" s="26"/>
      <c r="N170" s="27"/>
    </row>
    <row r="171" spans="1:14" ht="24.75" customHeight="1" hidden="1">
      <c r="A171" s="28"/>
      <c r="B171" s="28"/>
      <c r="C171" s="29"/>
      <c r="D171" s="24" t="s">
        <v>14</v>
      </c>
      <c r="E171" s="26">
        <f>SUM(I171,M171)</f>
        <v>95500</v>
      </c>
      <c r="F171" s="30"/>
      <c r="G171" s="30"/>
      <c r="H171" s="30"/>
      <c r="I171" s="26">
        <f>SUM(J171,K171,L171)</f>
        <v>95500</v>
      </c>
      <c r="J171" s="26"/>
      <c r="K171" s="26">
        <f>SUM(K168,K169)-K170</f>
        <v>95500</v>
      </c>
      <c r="L171" s="26"/>
      <c r="M171" s="26"/>
      <c r="N171" s="27"/>
    </row>
    <row r="172" spans="1:14" ht="24.75" customHeight="1" hidden="1">
      <c r="A172" s="31" t="s">
        <v>149</v>
      </c>
      <c r="B172" s="32"/>
      <c r="C172" s="47" t="s">
        <v>150</v>
      </c>
      <c r="D172" s="37" t="s">
        <v>8</v>
      </c>
      <c r="E172" s="38">
        <f>SUM(I172)</f>
        <v>121479</v>
      </c>
      <c r="F172" s="38"/>
      <c r="G172" s="38"/>
      <c r="H172" s="38"/>
      <c r="I172" s="38">
        <f>SUM(J172:L172)</f>
        <v>121479</v>
      </c>
      <c r="J172" s="38"/>
      <c r="K172" s="38">
        <f>SUM(K176)</f>
        <v>121479</v>
      </c>
      <c r="L172" s="38"/>
      <c r="M172" s="38"/>
      <c r="N172" s="27"/>
    </row>
    <row r="173" spans="1:14" ht="24.75" customHeight="1" hidden="1">
      <c r="A173" s="22"/>
      <c r="B173" s="22"/>
      <c r="C173" s="23"/>
      <c r="D173" s="37" t="s">
        <v>9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27"/>
    </row>
    <row r="174" spans="1:14" ht="24.75" customHeight="1" hidden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 hidden="1">
      <c r="A175" s="22"/>
      <c r="B175" s="22"/>
      <c r="C175" s="23"/>
      <c r="D175" s="37" t="s">
        <v>14</v>
      </c>
      <c r="E175" s="38">
        <f>SUM(I175)</f>
        <v>121479</v>
      </c>
      <c r="F175" s="38"/>
      <c r="G175" s="38"/>
      <c r="H175" s="38"/>
      <c r="I175" s="38">
        <f>SUM(J175:L175)</f>
        <v>121479</v>
      </c>
      <c r="J175" s="38"/>
      <c r="K175" s="38">
        <f>SUM(K179)</f>
        <v>121479</v>
      </c>
      <c r="L175" s="38"/>
      <c r="M175" s="38"/>
      <c r="N175" s="27"/>
    </row>
    <row r="176" spans="1:13" ht="24.75" customHeight="1" hidden="1">
      <c r="A176" s="18"/>
      <c r="B176" s="61" t="s">
        <v>151</v>
      </c>
      <c r="C176" s="113" t="s">
        <v>152</v>
      </c>
      <c r="D176" s="62" t="s">
        <v>8</v>
      </c>
      <c r="E176" s="63">
        <f>SUM(I176)</f>
        <v>121479</v>
      </c>
      <c r="F176" s="64"/>
      <c r="G176" s="64"/>
      <c r="H176" s="64"/>
      <c r="I176" s="63">
        <f>SUM(K176)</f>
        <v>121479</v>
      </c>
      <c r="J176" s="63"/>
      <c r="K176" s="63">
        <v>121479</v>
      </c>
      <c r="L176" s="63"/>
      <c r="M176" s="65"/>
    </row>
    <row r="177" spans="1:13" ht="24.75" customHeight="1" hidden="1">
      <c r="A177" s="66"/>
      <c r="B177" s="66"/>
      <c r="C177" s="114"/>
      <c r="D177" s="62" t="s">
        <v>9</v>
      </c>
      <c r="E177" s="63"/>
      <c r="F177" s="64"/>
      <c r="G177" s="64"/>
      <c r="H177" s="64"/>
      <c r="I177" s="63"/>
      <c r="J177" s="63"/>
      <c r="K177" s="63"/>
      <c r="L177" s="63"/>
      <c r="M177" s="65"/>
    </row>
    <row r="178" spans="1:13" ht="24.75" customHeight="1" hidden="1">
      <c r="A178" s="66"/>
      <c r="B178" s="66"/>
      <c r="C178" s="114"/>
      <c r="D178" s="62" t="s">
        <v>13</v>
      </c>
      <c r="E178" s="63"/>
      <c r="F178" s="64"/>
      <c r="G178" s="64"/>
      <c r="H178" s="64"/>
      <c r="I178" s="63"/>
      <c r="J178" s="63"/>
      <c r="K178" s="63"/>
      <c r="L178" s="63"/>
      <c r="M178" s="65"/>
    </row>
    <row r="179" spans="1:13" ht="24.75" customHeight="1" hidden="1">
      <c r="A179" s="68"/>
      <c r="B179" s="68"/>
      <c r="C179" s="115"/>
      <c r="D179" s="21" t="s">
        <v>14</v>
      </c>
      <c r="E179" s="65">
        <f>SUM(I179)</f>
        <v>121479</v>
      </c>
      <c r="F179" s="70"/>
      <c r="G179" s="70"/>
      <c r="H179" s="70"/>
      <c r="I179" s="65">
        <f>SUM(K179)</f>
        <v>121479</v>
      </c>
      <c r="J179" s="65"/>
      <c r="K179" s="65">
        <f>SUM(K176:K177)</f>
        <v>121479</v>
      </c>
      <c r="L179" s="65"/>
      <c r="M179" s="65"/>
    </row>
    <row r="180" spans="1:14" ht="24.75" customHeight="1" hidden="1">
      <c r="A180" s="31" t="s">
        <v>81</v>
      </c>
      <c r="B180" s="32"/>
      <c r="C180" s="47" t="s">
        <v>17</v>
      </c>
      <c r="D180" s="37" t="s">
        <v>8</v>
      </c>
      <c r="E180" s="38">
        <f>SUM(E184,E188,E192,E196,E200)</f>
        <v>1129109</v>
      </c>
      <c r="F180" s="38">
        <f>SUM(F188,F192,F196,F200)</f>
        <v>900459</v>
      </c>
      <c r="G180" s="38"/>
      <c r="H180" s="38"/>
      <c r="I180" s="38">
        <f>SUM(I184,I188,I192,I196,I200)</f>
        <v>1117459</v>
      </c>
      <c r="J180" s="38"/>
      <c r="K180" s="38">
        <f>SUM(K184,K188,K192,K196,K200)</f>
        <v>900859</v>
      </c>
      <c r="L180" s="38">
        <f>SUM(L184,L188,L192,L196,L200)</f>
        <v>216600</v>
      </c>
      <c r="M180" s="38">
        <f>SUM(M188,M192,M196,M200)</f>
        <v>11650</v>
      </c>
      <c r="N180" s="27"/>
    </row>
    <row r="181" spans="1:14" ht="24.75" customHeight="1" hidden="1">
      <c r="A181" s="22"/>
      <c r="B181" s="22"/>
      <c r="C181" s="23"/>
      <c r="D181" s="37" t="s">
        <v>9</v>
      </c>
      <c r="E181" s="38">
        <f>SUM(E185,E189,E193,E197,E201)</f>
        <v>1367</v>
      </c>
      <c r="F181" s="38"/>
      <c r="G181" s="38"/>
      <c r="H181" s="38"/>
      <c r="I181" s="38">
        <f>SUM(I185,I189,I193,I197,I201)</f>
        <v>1367</v>
      </c>
      <c r="J181" s="38"/>
      <c r="K181" s="38">
        <f>SUM(K185,K189,K193,K197,K201)</f>
        <v>1367</v>
      </c>
      <c r="L181" s="38"/>
      <c r="M181" s="38"/>
      <c r="N181" s="27"/>
    </row>
    <row r="182" spans="1:14" ht="24.75" customHeight="1" hidden="1">
      <c r="A182" s="22"/>
      <c r="B182" s="22"/>
      <c r="C182" s="23"/>
      <c r="D182" s="37" t="s">
        <v>13</v>
      </c>
      <c r="E182" s="38">
        <f>SUM(E186,E190,E194,E198,E202)</f>
        <v>1367</v>
      </c>
      <c r="F182" s="38"/>
      <c r="G182" s="38"/>
      <c r="H182" s="38"/>
      <c r="I182" s="38">
        <f>SUM(I186,I190,I194,I198,I202)</f>
        <v>1367</v>
      </c>
      <c r="J182" s="38"/>
      <c r="K182" s="38">
        <f>SUM(K186,K190,K194,K198,K202)</f>
        <v>1367</v>
      </c>
      <c r="L182" s="38"/>
      <c r="M182" s="38"/>
      <c r="N182" s="27"/>
    </row>
    <row r="183" spans="1:14" ht="24.75" customHeight="1" hidden="1">
      <c r="A183" s="22"/>
      <c r="B183" s="22"/>
      <c r="C183" s="23"/>
      <c r="D183" s="37" t="s">
        <v>14</v>
      </c>
      <c r="E183" s="38">
        <f>SUM(E187,E191,E195,E199,E203)</f>
        <v>1129109</v>
      </c>
      <c r="F183" s="38">
        <f>SUM(F190,F195,F199,F203)</f>
        <v>900459</v>
      </c>
      <c r="G183" s="38"/>
      <c r="H183" s="38"/>
      <c r="I183" s="38">
        <f>SUM(J183:L183)</f>
        <v>1117459</v>
      </c>
      <c r="J183" s="38"/>
      <c r="K183" s="38">
        <f>SUM(K191,K195,K199,K203)</f>
        <v>900859</v>
      </c>
      <c r="L183" s="38">
        <f>SUM(L187,L191,L195,L199,L203)</f>
        <v>216600</v>
      </c>
      <c r="M183" s="38">
        <f>SUM(M191,M195,M199,M203)</f>
        <v>11650</v>
      </c>
      <c r="N183" s="27"/>
    </row>
    <row r="184" spans="1:13" ht="24.75" customHeight="1" hidden="1">
      <c r="A184" s="18"/>
      <c r="B184" s="61" t="s">
        <v>159</v>
      </c>
      <c r="C184" s="113" t="s">
        <v>160</v>
      </c>
      <c r="D184" s="62" t="s">
        <v>8</v>
      </c>
      <c r="E184" s="63">
        <f>SUM(M184,I184)</f>
        <v>216600</v>
      </c>
      <c r="F184" s="64"/>
      <c r="G184" s="64"/>
      <c r="H184" s="64"/>
      <c r="I184" s="63">
        <f>SUM(J184:L184)</f>
        <v>216600</v>
      </c>
      <c r="J184" s="63"/>
      <c r="K184" s="63"/>
      <c r="L184" s="63">
        <v>216600</v>
      </c>
      <c r="M184" s="65"/>
    </row>
    <row r="185" spans="1:13" ht="24.75" customHeight="1" hidden="1">
      <c r="A185" s="66"/>
      <c r="B185" s="66"/>
      <c r="C185" s="114"/>
      <c r="D185" s="62" t="s">
        <v>9</v>
      </c>
      <c r="E185" s="63"/>
      <c r="F185" s="64"/>
      <c r="G185" s="64"/>
      <c r="H185" s="64"/>
      <c r="I185" s="63"/>
      <c r="J185" s="63"/>
      <c r="K185" s="63"/>
      <c r="L185" s="63"/>
      <c r="M185" s="65"/>
    </row>
    <row r="186" spans="1:13" ht="24.75" customHeight="1" hidden="1">
      <c r="A186" s="66"/>
      <c r="B186" s="66"/>
      <c r="C186" s="114"/>
      <c r="D186" s="62" t="s">
        <v>13</v>
      </c>
      <c r="E186" s="63"/>
      <c r="F186" s="64"/>
      <c r="G186" s="64"/>
      <c r="H186" s="64"/>
      <c r="I186" s="63"/>
      <c r="J186" s="63"/>
      <c r="K186" s="63"/>
      <c r="L186" s="63"/>
      <c r="M186" s="65"/>
    </row>
    <row r="187" spans="1:13" ht="24.75" customHeight="1" hidden="1">
      <c r="A187" s="68"/>
      <c r="B187" s="68"/>
      <c r="C187" s="115"/>
      <c r="D187" s="21" t="s">
        <v>14</v>
      </c>
      <c r="E187" s="65">
        <f>SUM(I187)</f>
        <v>216600</v>
      </c>
      <c r="F187" s="70"/>
      <c r="G187" s="70"/>
      <c r="H187" s="70"/>
      <c r="I187" s="65">
        <f>SUM(J187:L187)</f>
        <v>216600</v>
      </c>
      <c r="J187" s="65"/>
      <c r="K187" s="65"/>
      <c r="L187" s="65">
        <f>SUM(L184:L185)</f>
        <v>216600</v>
      </c>
      <c r="M187" s="65"/>
    </row>
    <row r="188" spans="1:13" ht="24.75" customHeight="1" hidden="1">
      <c r="A188" s="18"/>
      <c r="B188" s="61" t="s">
        <v>155</v>
      </c>
      <c r="C188" s="113" t="s">
        <v>156</v>
      </c>
      <c r="D188" s="62" t="s">
        <v>8</v>
      </c>
      <c r="E188" s="63">
        <f>SUM(I188,M188)</f>
        <v>11650</v>
      </c>
      <c r="F188" s="64"/>
      <c r="G188" s="64"/>
      <c r="H188" s="64"/>
      <c r="I188" s="63"/>
      <c r="J188" s="63"/>
      <c r="K188" s="63"/>
      <c r="L188" s="63"/>
      <c r="M188" s="65">
        <v>11650</v>
      </c>
    </row>
    <row r="189" spans="1:13" ht="24.75" customHeight="1" hidden="1">
      <c r="A189" s="66"/>
      <c r="B189" s="66"/>
      <c r="C189" s="114"/>
      <c r="D189" s="62" t="s">
        <v>9</v>
      </c>
      <c r="E189" s="63"/>
      <c r="F189" s="64"/>
      <c r="G189" s="64"/>
      <c r="H189" s="64"/>
      <c r="I189" s="63"/>
      <c r="J189" s="63"/>
      <c r="K189" s="63"/>
      <c r="L189" s="63"/>
      <c r="M189" s="65"/>
    </row>
    <row r="190" spans="1:13" ht="24.75" customHeight="1" hidden="1">
      <c r="A190" s="66"/>
      <c r="B190" s="66"/>
      <c r="C190" s="114"/>
      <c r="D190" s="62" t="s">
        <v>13</v>
      </c>
      <c r="E190" s="63"/>
      <c r="F190" s="64"/>
      <c r="G190" s="64"/>
      <c r="H190" s="64"/>
      <c r="I190" s="63"/>
      <c r="J190" s="63"/>
      <c r="K190" s="63"/>
      <c r="L190" s="63"/>
      <c r="M190" s="65"/>
    </row>
    <row r="191" spans="1:13" ht="24.75" customHeight="1" hidden="1">
      <c r="A191" s="68"/>
      <c r="B191" s="68"/>
      <c r="C191" s="115"/>
      <c r="D191" s="21" t="s">
        <v>14</v>
      </c>
      <c r="E191" s="65">
        <f>SUM(I191,M191)</f>
        <v>11650</v>
      </c>
      <c r="F191" s="70"/>
      <c r="G191" s="70"/>
      <c r="H191" s="70"/>
      <c r="I191" s="65"/>
      <c r="J191" s="65"/>
      <c r="K191" s="65"/>
      <c r="L191" s="65"/>
      <c r="M191" s="65">
        <f>SUM(M188:M189)-M190</f>
        <v>11650</v>
      </c>
    </row>
    <row r="192" spans="1:14" ht="24.75" customHeight="1" hidden="1">
      <c r="A192" s="31"/>
      <c r="B192" s="32" t="s">
        <v>82</v>
      </c>
      <c r="C192" s="118" t="s">
        <v>83</v>
      </c>
      <c r="D192" s="37" t="s">
        <v>8</v>
      </c>
      <c r="E192" s="35">
        <f>SUM(I192)</f>
        <v>853459</v>
      </c>
      <c r="F192" s="36">
        <v>853459</v>
      </c>
      <c r="G192" s="36"/>
      <c r="H192" s="36"/>
      <c r="I192" s="35">
        <f>SUM(J192:K192)</f>
        <v>853459</v>
      </c>
      <c r="J192" s="35"/>
      <c r="K192" s="35">
        <v>853459</v>
      </c>
      <c r="L192" s="35"/>
      <c r="M192" s="26"/>
      <c r="N192" s="27"/>
    </row>
    <row r="193" spans="1:14" ht="24.75" customHeight="1" hidden="1">
      <c r="A193" s="22"/>
      <c r="B193" s="22"/>
      <c r="C193" s="119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 hidden="1">
      <c r="A194" s="22"/>
      <c r="B194" s="22"/>
      <c r="C194" s="119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7.75" customHeight="1" hidden="1">
      <c r="A195" s="28"/>
      <c r="B195" s="28"/>
      <c r="C195" s="120"/>
      <c r="D195" s="24" t="s">
        <v>14</v>
      </c>
      <c r="E195" s="26">
        <f>SUM(E192,E193)-E194</f>
        <v>853459</v>
      </c>
      <c r="F195" s="30">
        <f>SUM(F192,F193)-F194</f>
        <v>853459</v>
      </c>
      <c r="G195" s="30"/>
      <c r="H195" s="30"/>
      <c r="I195" s="26">
        <f>SUM(K195)</f>
        <v>853459</v>
      </c>
      <c r="J195" s="26"/>
      <c r="K195" s="26">
        <f>SUM(K192,K193)-K194</f>
        <v>853459</v>
      </c>
      <c r="L195" s="26"/>
      <c r="M195" s="26"/>
      <c r="N195" s="27"/>
    </row>
    <row r="196" spans="1:13" ht="24.75" customHeight="1" hidden="1">
      <c r="A196" s="18"/>
      <c r="B196" s="61" t="s">
        <v>136</v>
      </c>
      <c r="C196" s="113" t="s">
        <v>137</v>
      </c>
      <c r="D196" s="62" t="s">
        <v>8</v>
      </c>
      <c r="E196" s="63">
        <f>SUM(I196)</f>
        <v>47000</v>
      </c>
      <c r="F196" s="64">
        <v>47000</v>
      </c>
      <c r="G196" s="64"/>
      <c r="H196" s="64"/>
      <c r="I196" s="63">
        <f>SUM(J196:L196)</f>
        <v>47000</v>
      </c>
      <c r="J196" s="63"/>
      <c r="K196" s="63">
        <v>47000</v>
      </c>
      <c r="L196" s="63"/>
      <c r="M196" s="65"/>
    </row>
    <row r="197" spans="1:13" ht="24.75" customHeight="1" hidden="1">
      <c r="A197" s="66"/>
      <c r="B197" s="66"/>
      <c r="C197" s="114"/>
      <c r="D197" s="62" t="s">
        <v>9</v>
      </c>
      <c r="E197" s="63">
        <f>SUM(I197)</f>
        <v>1367</v>
      </c>
      <c r="F197" s="64"/>
      <c r="G197" s="64"/>
      <c r="H197" s="64"/>
      <c r="I197" s="63">
        <f>SUM(J197:L197)</f>
        <v>1367</v>
      </c>
      <c r="J197" s="63"/>
      <c r="K197" s="63">
        <v>1367</v>
      </c>
      <c r="L197" s="63"/>
      <c r="M197" s="65"/>
    </row>
    <row r="198" spans="1:13" ht="24.75" customHeight="1" hidden="1">
      <c r="A198" s="66"/>
      <c r="B198" s="66"/>
      <c r="C198" s="114"/>
      <c r="D198" s="62" t="s">
        <v>13</v>
      </c>
      <c r="E198" s="63">
        <f>SUM(I198)</f>
        <v>1367</v>
      </c>
      <c r="F198" s="64"/>
      <c r="G198" s="64"/>
      <c r="H198" s="64"/>
      <c r="I198" s="63">
        <f>SUM(J198:L198)</f>
        <v>1367</v>
      </c>
      <c r="J198" s="63"/>
      <c r="K198" s="63">
        <v>1367</v>
      </c>
      <c r="L198" s="63"/>
      <c r="M198" s="65"/>
    </row>
    <row r="199" spans="1:13" ht="24.75" customHeight="1" hidden="1">
      <c r="A199" s="68"/>
      <c r="B199" s="68"/>
      <c r="C199" s="115"/>
      <c r="D199" s="21" t="s">
        <v>14</v>
      </c>
      <c r="E199" s="65">
        <f>SUM(E196,E197)-E198</f>
        <v>47000</v>
      </c>
      <c r="F199" s="70">
        <f>SUM(F196:F197)-F198</f>
        <v>47000</v>
      </c>
      <c r="G199" s="70"/>
      <c r="H199" s="70"/>
      <c r="I199" s="65">
        <f>SUM(K199)</f>
        <v>47000</v>
      </c>
      <c r="J199" s="65"/>
      <c r="K199" s="65">
        <f>SUM(K196,K197)-K198</f>
        <v>47000</v>
      </c>
      <c r="L199" s="65"/>
      <c r="M199" s="65"/>
    </row>
    <row r="200" spans="1:14" ht="24.75" customHeight="1" hidden="1">
      <c r="A200" s="31"/>
      <c r="B200" s="32" t="s">
        <v>132</v>
      </c>
      <c r="C200" s="118" t="s">
        <v>133</v>
      </c>
      <c r="D200" s="37" t="s">
        <v>8</v>
      </c>
      <c r="E200" s="35">
        <f>SUM(I200)</f>
        <v>400</v>
      </c>
      <c r="F200" s="36"/>
      <c r="G200" s="36"/>
      <c r="H200" s="36"/>
      <c r="I200" s="35">
        <f>SUM(J200:K200)</f>
        <v>400</v>
      </c>
      <c r="J200" s="35"/>
      <c r="K200" s="35">
        <v>400</v>
      </c>
      <c r="L200" s="35"/>
      <c r="M200" s="26"/>
      <c r="N200" s="27"/>
    </row>
    <row r="201" spans="1:14" ht="24.75" customHeight="1" hidden="1">
      <c r="A201" s="22"/>
      <c r="B201" s="22"/>
      <c r="C201" s="119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 hidden="1">
      <c r="A202" s="22"/>
      <c r="B202" s="22"/>
      <c r="C202" s="119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 hidden="1">
      <c r="A203" s="28"/>
      <c r="B203" s="28"/>
      <c r="C203" s="120"/>
      <c r="D203" s="24" t="s">
        <v>14</v>
      </c>
      <c r="E203" s="26">
        <f>SUM(E200,E201)-E202</f>
        <v>400</v>
      </c>
      <c r="F203" s="30"/>
      <c r="G203" s="30"/>
      <c r="H203" s="30"/>
      <c r="I203" s="26">
        <f>SUM(K203)</f>
        <v>400</v>
      </c>
      <c r="J203" s="26"/>
      <c r="K203" s="26">
        <f>SUM(K200,K201)-K202</f>
        <v>400</v>
      </c>
      <c r="L203" s="26"/>
      <c r="M203" s="26"/>
      <c r="N203" s="27"/>
    </row>
    <row r="204" spans="1:14" ht="24.75" customHeight="1" hidden="1">
      <c r="A204" s="31" t="s">
        <v>125</v>
      </c>
      <c r="B204" s="32"/>
      <c r="C204" s="47" t="s">
        <v>126</v>
      </c>
      <c r="D204" s="37" t="s">
        <v>8</v>
      </c>
      <c r="E204" s="38">
        <f>SUM(I204,M204)</f>
        <v>2841922</v>
      </c>
      <c r="F204" s="38">
        <f>SUM(F208,F212,F216,F220,F224,F228,F232,F236)</f>
        <v>6000</v>
      </c>
      <c r="G204" s="38"/>
      <c r="H204" s="38">
        <f>SUM(H208,H216,H220,H224,H228,H232,H236)</f>
        <v>2600</v>
      </c>
      <c r="I204" s="38">
        <f aca="true" t="shared" si="11" ref="I204:I210">SUM(J204:L204)</f>
        <v>2819422</v>
      </c>
      <c r="J204" s="38">
        <f>SUM(J208,J212,J216,J220,J224,J228,J232,J236)</f>
        <v>956802</v>
      </c>
      <c r="K204" s="38">
        <f>SUM(K208,K212,K216,K220,K224,K228,K232,K236)</f>
        <v>1726016</v>
      </c>
      <c r="L204" s="38">
        <f>SUM(L208,L212,L216,L220,L224,L228,L232,L236)</f>
        <v>136604</v>
      </c>
      <c r="M204" s="38">
        <f>SUM(M208,M212,M216,M220,M224,M228,M232,M236)</f>
        <v>22500</v>
      </c>
      <c r="N204" s="27"/>
    </row>
    <row r="205" spans="1:14" ht="24.75" customHeight="1" hidden="1">
      <c r="A205" s="22"/>
      <c r="B205" s="22"/>
      <c r="C205" s="23"/>
      <c r="D205" s="37" t="s">
        <v>9</v>
      </c>
      <c r="E205" s="38">
        <f>SUM(I205,M205)</f>
        <v>20000</v>
      </c>
      <c r="F205" s="38"/>
      <c r="G205" s="38"/>
      <c r="H205" s="38"/>
      <c r="I205" s="38">
        <f t="shared" si="11"/>
        <v>20000</v>
      </c>
      <c r="J205" s="38"/>
      <c r="K205" s="38">
        <f aca="true" t="shared" si="12" ref="J205:K207">SUM(K209,K213,K217,K221,K225,K229,K233,K237)</f>
        <v>20000</v>
      </c>
      <c r="L205" s="38"/>
      <c r="M205" s="38"/>
      <c r="N205" s="27"/>
    </row>
    <row r="206" spans="1:14" ht="24.75" customHeight="1" hidden="1">
      <c r="A206" s="22"/>
      <c r="B206" s="22"/>
      <c r="C206" s="23"/>
      <c r="D206" s="37" t="s">
        <v>13</v>
      </c>
      <c r="E206" s="38">
        <f>SUM(I206,M206)</f>
        <v>20000</v>
      </c>
      <c r="F206" s="38"/>
      <c r="G206" s="38"/>
      <c r="H206" s="38"/>
      <c r="I206" s="38">
        <f t="shared" si="11"/>
        <v>20000</v>
      </c>
      <c r="J206" s="38"/>
      <c r="K206" s="38">
        <f t="shared" si="12"/>
        <v>20000</v>
      </c>
      <c r="L206" s="38"/>
      <c r="M206" s="38"/>
      <c r="N206" s="27"/>
    </row>
    <row r="207" spans="1:14" ht="24.75" customHeight="1" hidden="1">
      <c r="A207" s="22"/>
      <c r="B207" s="22"/>
      <c r="C207" s="23"/>
      <c r="D207" s="37" t="s">
        <v>14</v>
      </c>
      <c r="E207" s="38">
        <f>SUM(I207,M207)</f>
        <v>2841922</v>
      </c>
      <c r="F207" s="38">
        <f>SUM(F211,F215,F219,F223,F227,F231,F235,F239)</f>
        <v>6000</v>
      </c>
      <c r="G207" s="38"/>
      <c r="H207" s="38">
        <f>SUM(H211,H219,H223,H227,H231,H235,H239)</f>
        <v>2600</v>
      </c>
      <c r="I207" s="38">
        <f t="shared" si="11"/>
        <v>2819422</v>
      </c>
      <c r="J207" s="38">
        <f t="shared" si="12"/>
        <v>956802</v>
      </c>
      <c r="K207" s="38">
        <f t="shared" si="12"/>
        <v>1726016</v>
      </c>
      <c r="L207" s="38">
        <f>SUM(L211,L219,L223,L227,L231,L235,L239)</f>
        <v>136604</v>
      </c>
      <c r="M207" s="38">
        <f>SUM(M211,M219,M223,M227,M231,M235,M239)</f>
        <v>22500</v>
      </c>
      <c r="N207" s="27"/>
    </row>
    <row r="208" spans="1:14" ht="24.75" customHeight="1" hidden="1">
      <c r="A208" s="31"/>
      <c r="B208" s="32" t="s">
        <v>127</v>
      </c>
      <c r="C208" s="79" t="s">
        <v>117</v>
      </c>
      <c r="D208" s="37" t="s">
        <v>8</v>
      </c>
      <c r="E208" s="35">
        <f>SUM(M208,I208)</f>
        <v>1585724</v>
      </c>
      <c r="F208" s="36"/>
      <c r="G208" s="36"/>
      <c r="H208" s="36"/>
      <c r="I208" s="35">
        <f t="shared" si="11"/>
        <v>1569224</v>
      </c>
      <c r="J208" s="35">
        <v>746645</v>
      </c>
      <c r="K208" s="35">
        <v>737970</v>
      </c>
      <c r="L208" s="35">
        <v>84609</v>
      </c>
      <c r="M208" s="26">
        <v>16500</v>
      </c>
      <c r="N208" s="27"/>
    </row>
    <row r="209" spans="1:14" ht="24.75" customHeight="1" hidden="1">
      <c r="A209" s="22"/>
      <c r="B209" s="22"/>
      <c r="C209" s="80"/>
      <c r="D209" s="37" t="s">
        <v>9</v>
      </c>
      <c r="E209" s="35">
        <f>SUM(M209,I209)</f>
        <v>20000</v>
      </c>
      <c r="F209" s="36"/>
      <c r="G209" s="36"/>
      <c r="H209" s="36"/>
      <c r="I209" s="35">
        <f t="shared" si="11"/>
        <v>20000</v>
      </c>
      <c r="J209" s="35"/>
      <c r="K209" s="35">
        <v>20000</v>
      </c>
      <c r="L209" s="35"/>
      <c r="M209" s="26"/>
      <c r="N209" s="27"/>
    </row>
    <row r="210" spans="1:14" ht="24.75" customHeight="1" hidden="1">
      <c r="A210" s="22"/>
      <c r="B210" s="22"/>
      <c r="D210" s="37" t="s">
        <v>13</v>
      </c>
      <c r="E210" s="35">
        <f>SUM(M210,I210)</f>
        <v>20000</v>
      </c>
      <c r="F210" s="36"/>
      <c r="G210" s="36"/>
      <c r="H210" s="36"/>
      <c r="I210" s="35">
        <f t="shared" si="11"/>
        <v>20000</v>
      </c>
      <c r="J210" s="35"/>
      <c r="K210" s="35">
        <v>20000</v>
      </c>
      <c r="L210" s="35"/>
      <c r="M210" s="26"/>
      <c r="N210" s="27"/>
    </row>
    <row r="211" spans="1:14" ht="24.75" customHeight="1" hidden="1">
      <c r="A211" s="28"/>
      <c r="B211" s="28"/>
      <c r="C211" s="29"/>
      <c r="D211" s="24" t="s">
        <v>14</v>
      </c>
      <c r="E211" s="26">
        <f>SUM(E208,E209)-E210</f>
        <v>1585724</v>
      </c>
      <c r="F211" s="30"/>
      <c r="G211" s="30"/>
      <c r="H211" s="30"/>
      <c r="I211" s="26">
        <f>SUM(I208,I209)-I210</f>
        <v>1569224</v>
      </c>
      <c r="J211" s="26">
        <f>SUM(J208:J209)-J210</f>
        <v>746645</v>
      </c>
      <c r="K211" s="26">
        <f>SUM(K208:K209)-K210</f>
        <v>737970</v>
      </c>
      <c r="L211" s="26">
        <f>SUM(L208:L209)-L210</f>
        <v>84609</v>
      </c>
      <c r="M211" s="26">
        <f>SUM(M208:M209)-M210</f>
        <v>16500</v>
      </c>
      <c r="N211" s="27"/>
    </row>
    <row r="212" spans="1:14" ht="24.75" customHeight="1" hidden="1">
      <c r="A212" s="31"/>
      <c r="B212" s="32" t="s">
        <v>168</v>
      </c>
      <c r="C212" s="46" t="s">
        <v>169</v>
      </c>
      <c r="D212" s="37" t="s">
        <v>8</v>
      </c>
      <c r="E212" s="35">
        <f>SUM(M212,I212)</f>
        <v>6000</v>
      </c>
      <c r="F212" s="36">
        <v>6000</v>
      </c>
      <c r="G212" s="36"/>
      <c r="H212" s="36"/>
      <c r="I212" s="35">
        <f>SUM(J212:L212)</f>
        <v>6000</v>
      </c>
      <c r="J212" s="35"/>
      <c r="K212" s="35">
        <v>6000</v>
      </c>
      <c r="L212" s="35"/>
      <c r="M212" s="26"/>
      <c r="N212" s="27"/>
    </row>
    <row r="213" spans="1:14" ht="24.75" customHeight="1" hidden="1">
      <c r="A213" s="22"/>
      <c r="B213" s="22"/>
      <c r="C213" s="23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 hidden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 hidden="1">
      <c r="A215" s="28"/>
      <c r="B215" s="28"/>
      <c r="C215" s="29"/>
      <c r="D215" s="24" t="s">
        <v>14</v>
      </c>
      <c r="E215" s="26">
        <f>SUM(E212,E213)-E214</f>
        <v>6000</v>
      </c>
      <c r="F215" s="30">
        <v>6000</v>
      </c>
      <c r="G215" s="30"/>
      <c r="H215" s="30"/>
      <c r="I215" s="26">
        <f>SUM(I212,I213)-I214</f>
        <v>6000</v>
      </c>
      <c r="J215" s="26"/>
      <c r="K215" s="26">
        <f>SUM(K212,K213)-K214</f>
        <v>6000</v>
      </c>
      <c r="L215" s="26"/>
      <c r="M215" s="26"/>
      <c r="N215" s="27"/>
    </row>
    <row r="216" spans="1:14" ht="24.75" customHeight="1" hidden="1">
      <c r="A216" s="31"/>
      <c r="B216" s="32" t="s">
        <v>128</v>
      </c>
      <c r="C216" s="46" t="s">
        <v>85</v>
      </c>
      <c r="D216" s="37" t="s">
        <v>8</v>
      </c>
      <c r="E216" s="35">
        <f>SUM(M216,I216)</f>
        <v>951995</v>
      </c>
      <c r="F216" s="36"/>
      <c r="G216" s="36"/>
      <c r="H216" s="36"/>
      <c r="I216" s="35">
        <f>SUM(J216:L216)</f>
        <v>951995</v>
      </c>
      <c r="J216" s="35">
        <v>4788</v>
      </c>
      <c r="K216" s="35">
        <v>895212</v>
      </c>
      <c r="L216" s="35">
        <v>51995</v>
      </c>
      <c r="M216" s="26"/>
      <c r="N216" s="27"/>
    </row>
    <row r="217" spans="1:14" ht="24.75" customHeight="1" hidden="1">
      <c r="A217" s="22"/>
      <c r="B217" s="22"/>
      <c r="C217" s="23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 hidden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 hidden="1">
      <c r="A219" s="28"/>
      <c r="B219" s="28"/>
      <c r="C219" s="29"/>
      <c r="D219" s="24" t="s">
        <v>14</v>
      </c>
      <c r="E219" s="26">
        <f>SUM(E216,E217)-E218</f>
        <v>951995</v>
      </c>
      <c r="F219" s="30"/>
      <c r="G219" s="30"/>
      <c r="H219" s="30"/>
      <c r="I219" s="26">
        <f>SUM(I216,I217)-I218</f>
        <v>951995</v>
      </c>
      <c r="J219" s="26">
        <f>SUM(J216,J217)-J218</f>
        <v>4788</v>
      </c>
      <c r="K219" s="26">
        <f>SUM(K216,K217)-K218</f>
        <v>895212</v>
      </c>
      <c r="L219" s="26">
        <f>SUM(L216,L217)-L218</f>
        <v>51995</v>
      </c>
      <c r="M219" s="26"/>
      <c r="N219" s="27"/>
    </row>
    <row r="220" spans="1:14" ht="24.75" customHeight="1" hidden="1">
      <c r="A220" s="31"/>
      <c r="B220" s="32" t="s">
        <v>129</v>
      </c>
      <c r="C220" s="79" t="s">
        <v>87</v>
      </c>
      <c r="D220" s="37" t="s">
        <v>8</v>
      </c>
      <c r="E220" s="35">
        <f>SUM(M220,I220)</f>
        <v>253610</v>
      </c>
      <c r="F220" s="36"/>
      <c r="G220" s="36"/>
      <c r="H220" s="36"/>
      <c r="I220" s="35">
        <f>SUM(J220:K220)</f>
        <v>247610</v>
      </c>
      <c r="J220" s="35">
        <v>202007</v>
      </c>
      <c r="K220" s="35">
        <v>45603</v>
      </c>
      <c r="L220" s="35"/>
      <c r="M220" s="26">
        <v>6000</v>
      </c>
      <c r="N220" s="27"/>
    </row>
    <row r="221" spans="1:14" ht="24.75" customHeight="1" hidden="1">
      <c r="A221" s="22"/>
      <c r="B221" s="22"/>
      <c r="C221" s="80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ht="24.75" customHeight="1" hidden="1">
      <c r="A222" s="22"/>
      <c r="B222" s="22"/>
      <c r="C222" s="23"/>
      <c r="D222" s="37" t="s">
        <v>13</v>
      </c>
      <c r="E222" s="35"/>
      <c r="F222" s="36"/>
      <c r="G222" s="36"/>
      <c r="H222" s="36"/>
      <c r="I222" s="35"/>
      <c r="J222" s="35"/>
      <c r="K222" s="35"/>
      <c r="L222" s="35"/>
      <c r="M222" s="26"/>
      <c r="N222" s="27"/>
    </row>
    <row r="223" spans="1:14" ht="24.75" customHeight="1" hidden="1">
      <c r="A223" s="28"/>
      <c r="B223" s="28"/>
      <c r="C223" s="29"/>
      <c r="D223" s="24" t="s">
        <v>14</v>
      </c>
      <c r="E223" s="26">
        <f>SUM(E220,E221)-E222</f>
        <v>253610</v>
      </c>
      <c r="F223" s="30"/>
      <c r="G223" s="30"/>
      <c r="H223" s="30"/>
      <c r="I223" s="26">
        <f>SUM(I220,I221)-I222</f>
        <v>247610</v>
      </c>
      <c r="J223" s="26">
        <f>SUM(J220,J221)-J222</f>
        <v>202007</v>
      </c>
      <c r="K223" s="26">
        <f>SUM(K220,K221)-K222</f>
        <v>45603</v>
      </c>
      <c r="L223" s="26"/>
      <c r="M223" s="26">
        <f>SUM(M220:M221)-M222</f>
        <v>6000</v>
      </c>
      <c r="N223" s="27"/>
    </row>
    <row r="224" spans="1:14" ht="24.75" customHeight="1" hidden="1">
      <c r="A224" s="18"/>
      <c r="B224" s="61" t="s">
        <v>161</v>
      </c>
      <c r="C224" s="79" t="s">
        <v>162</v>
      </c>
      <c r="D224" s="62" t="s">
        <v>8</v>
      </c>
      <c r="E224" s="63">
        <f>SUM(M224,I224)</f>
        <v>20000</v>
      </c>
      <c r="F224" s="64"/>
      <c r="G224" s="64"/>
      <c r="H224" s="64"/>
      <c r="I224" s="63">
        <f>SUM(J224:L224)</f>
        <v>20000</v>
      </c>
      <c r="J224" s="63"/>
      <c r="K224" s="63">
        <v>20000</v>
      </c>
      <c r="L224" s="63"/>
      <c r="M224" s="65"/>
      <c r="N224" s="27"/>
    </row>
    <row r="225" spans="1:14" ht="24.75" customHeight="1" hidden="1">
      <c r="A225" s="66"/>
      <c r="B225" s="66"/>
      <c r="C225" s="80"/>
      <c r="D225" s="62" t="s">
        <v>9</v>
      </c>
      <c r="E225" s="63"/>
      <c r="F225" s="64"/>
      <c r="G225" s="64"/>
      <c r="H225" s="64"/>
      <c r="I225" s="63"/>
      <c r="J225" s="63"/>
      <c r="K225" s="63"/>
      <c r="L225" s="63"/>
      <c r="M225" s="65"/>
      <c r="N225" s="27"/>
    </row>
    <row r="226" spans="1:14" ht="24.75" customHeight="1" hidden="1">
      <c r="A226" s="66"/>
      <c r="B226" s="66"/>
      <c r="C226" s="67"/>
      <c r="D226" s="62" t="s">
        <v>13</v>
      </c>
      <c r="E226" s="63"/>
      <c r="F226" s="64"/>
      <c r="G226" s="64"/>
      <c r="H226" s="64"/>
      <c r="I226" s="63"/>
      <c r="J226" s="63"/>
      <c r="K226" s="63"/>
      <c r="L226" s="63"/>
      <c r="M226" s="65"/>
      <c r="N226" s="27"/>
    </row>
    <row r="227" spans="1:14" ht="24.75" customHeight="1" hidden="1">
      <c r="A227" s="68"/>
      <c r="B227" s="68"/>
      <c r="C227" s="69"/>
      <c r="D227" s="21" t="s">
        <v>14</v>
      </c>
      <c r="E227" s="65">
        <f>SUM(E224,E225)-E226</f>
        <v>20000</v>
      </c>
      <c r="F227" s="70"/>
      <c r="G227" s="70"/>
      <c r="H227" s="70"/>
      <c r="I227" s="65">
        <f>SUM(I224,I225)-I226</f>
        <v>20000</v>
      </c>
      <c r="J227" s="65"/>
      <c r="K227" s="65">
        <f>SUM(K224,K225,)-K226</f>
        <v>20000</v>
      </c>
      <c r="L227" s="65"/>
      <c r="M227" s="65"/>
      <c r="N227" s="27"/>
    </row>
    <row r="228" spans="1:14" ht="24.75" customHeight="1" hidden="1">
      <c r="A228" s="18"/>
      <c r="B228" s="61" t="s">
        <v>146</v>
      </c>
      <c r="C228" s="79" t="s">
        <v>79</v>
      </c>
      <c r="D228" s="62" t="s">
        <v>8</v>
      </c>
      <c r="E228" s="63">
        <f>SUM(M228,I228)</f>
        <v>5000</v>
      </c>
      <c r="F228" s="64"/>
      <c r="G228" s="64"/>
      <c r="H228" s="64"/>
      <c r="I228" s="63">
        <f>SUM(J228:L228)</f>
        <v>5000</v>
      </c>
      <c r="J228" s="63"/>
      <c r="K228" s="63">
        <v>5000</v>
      </c>
      <c r="L228" s="63"/>
      <c r="M228" s="65"/>
      <c r="N228" s="27"/>
    </row>
    <row r="229" spans="1:14" ht="24.75" customHeight="1" hidden="1">
      <c r="A229" s="66"/>
      <c r="B229" s="66"/>
      <c r="C229" s="80"/>
      <c r="D229" s="62" t="s">
        <v>9</v>
      </c>
      <c r="E229" s="63"/>
      <c r="F229" s="64"/>
      <c r="G229" s="64"/>
      <c r="H229" s="64"/>
      <c r="I229" s="63"/>
      <c r="J229" s="63"/>
      <c r="K229" s="63"/>
      <c r="L229" s="63"/>
      <c r="M229" s="65"/>
      <c r="N229" s="27"/>
    </row>
    <row r="230" spans="1:14" ht="24.75" customHeight="1" hidden="1">
      <c r="A230" s="66"/>
      <c r="B230" s="66"/>
      <c r="C230" s="67"/>
      <c r="D230" s="62" t="s">
        <v>13</v>
      </c>
      <c r="E230" s="63"/>
      <c r="F230" s="64"/>
      <c r="G230" s="64"/>
      <c r="H230" s="64"/>
      <c r="I230" s="63"/>
      <c r="J230" s="63"/>
      <c r="K230" s="63"/>
      <c r="L230" s="63"/>
      <c r="M230" s="65"/>
      <c r="N230" s="27"/>
    </row>
    <row r="231" spans="1:14" ht="24.75" customHeight="1" hidden="1">
      <c r="A231" s="68"/>
      <c r="B231" s="68"/>
      <c r="C231" s="69"/>
      <c r="D231" s="21" t="s">
        <v>14</v>
      </c>
      <c r="E231" s="65">
        <f>SUM(E228,E229)-E230</f>
        <v>5000</v>
      </c>
      <c r="F231" s="70"/>
      <c r="G231" s="70"/>
      <c r="H231" s="70"/>
      <c r="I231" s="65">
        <f>SUM(I228,I229)-I230</f>
        <v>5000</v>
      </c>
      <c r="J231" s="65"/>
      <c r="K231" s="65">
        <f>SUM(K228,K229,)-K230</f>
        <v>5000</v>
      </c>
      <c r="L231" s="65"/>
      <c r="M231" s="65"/>
      <c r="N231" s="27"/>
    </row>
    <row r="232" spans="1:14" ht="24.75" customHeight="1" hidden="1">
      <c r="A232" s="18"/>
      <c r="B232" s="61" t="s">
        <v>147</v>
      </c>
      <c r="C232" s="79" t="s">
        <v>148</v>
      </c>
      <c r="D232" s="62" t="s">
        <v>8</v>
      </c>
      <c r="E232" s="63">
        <f>SUM(M232,I232)</f>
        <v>12698</v>
      </c>
      <c r="F232" s="64"/>
      <c r="G232" s="64"/>
      <c r="H232" s="64"/>
      <c r="I232" s="63">
        <f>SUM(J232:L232)</f>
        <v>12698</v>
      </c>
      <c r="J232" s="63">
        <v>3362</v>
      </c>
      <c r="K232" s="63">
        <v>9336</v>
      </c>
      <c r="L232" s="63"/>
      <c r="M232" s="65"/>
      <c r="N232" s="27"/>
    </row>
    <row r="233" spans="1:14" ht="24.75" customHeight="1" hidden="1">
      <c r="A233" s="66"/>
      <c r="B233" s="66"/>
      <c r="C233" s="80"/>
      <c r="D233" s="62" t="s">
        <v>9</v>
      </c>
      <c r="E233" s="63"/>
      <c r="F233" s="64"/>
      <c r="G233" s="64"/>
      <c r="H233" s="64"/>
      <c r="I233" s="63"/>
      <c r="J233" s="63"/>
      <c r="K233" s="63"/>
      <c r="L233" s="63"/>
      <c r="M233" s="65"/>
      <c r="N233" s="27"/>
    </row>
    <row r="234" spans="1:14" ht="24.75" customHeight="1" hidden="1">
      <c r="A234" s="66"/>
      <c r="B234" s="66"/>
      <c r="C234" s="67"/>
      <c r="D234" s="62" t="s">
        <v>13</v>
      </c>
      <c r="E234" s="63"/>
      <c r="F234" s="64"/>
      <c r="G234" s="64"/>
      <c r="H234" s="64"/>
      <c r="I234" s="63"/>
      <c r="J234" s="63"/>
      <c r="K234" s="63"/>
      <c r="L234" s="63"/>
      <c r="M234" s="65"/>
      <c r="N234" s="27"/>
    </row>
    <row r="235" spans="1:14" ht="24.75" customHeight="1" hidden="1">
      <c r="A235" s="68"/>
      <c r="B235" s="68"/>
      <c r="C235" s="69"/>
      <c r="D235" s="21" t="s">
        <v>14</v>
      </c>
      <c r="E235" s="65">
        <f>SUM(E232,E233)-E234</f>
        <v>12698</v>
      </c>
      <c r="F235" s="70"/>
      <c r="G235" s="70"/>
      <c r="H235" s="70"/>
      <c r="I235" s="65">
        <f>SUM(I232,I233)-I234</f>
        <v>12698</v>
      </c>
      <c r="J235" s="65">
        <f>SUM(J232,J233)-J234</f>
        <v>3362</v>
      </c>
      <c r="K235" s="65">
        <f>SUM(K232,K233)-K234</f>
        <v>9336</v>
      </c>
      <c r="L235" s="65"/>
      <c r="M235" s="65"/>
      <c r="N235" s="27"/>
    </row>
    <row r="236" spans="1:14" ht="24.75" customHeight="1" hidden="1">
      <c r="A236" s="31"/>
      <c r="B236" s="32" t="s">
        <v>131</v>
      </c>
      <c r="C236" s="79" t="s">
        <v>16</v>
      </c>
      <c r="D236" s="37" t="s">
        <v>8</v>
      </c>
      <c r="E236" s="35">
        <f>SUM(M236,I236)</f>
        <v>6895</v>
      </c>
      <c r="F236" s="36"/>
      <c r="G236" s="36"/>
      <c r="H236" s="36">
        <v>2600</v>
      </c>
      <c r="I236" s="35">
        <f>SUM(J236:L236)</f>
        <v>6895</v>
      </c>
      <c r="J236" s="35"/>
      <c r="K236" s="35">
        <v>6895</v>
      </c>
      <c r="L236" s="35"/>
      <c r="M236" s="26"/>
      <c r="N236" s="27"/>
    </row>
    <row r="237" spans="1:14" ht="24.75" customHeight="1" hidden="1">
      <c r="A237" s="22"/>
      <c r="B237" s="22"/>
      <c r="C237" s="80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 hidden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 hidden="1">
      <c r="A239" s="28"/>
      <c r="B239" s="28"/>
      <c r="C239" s="29"/>
      <c r="D239" s="24" t="s">
        <v>14</v>
      </c>
      <c r="E239" s="26">
        <f>SUM(E236,E237)-E238</f>
        <v>6895</v>
      </c>
      <c r="F239" s="30"/>
      <c r="G239" s="30"/>
      <c r="H239" s="30">
        <f>SUM(H236:H238)</f>
        <v>2600</v>
      </c>
      <c r="I239" s="26">
        <f>SUM(I236,I237)-I238</f>
        <v>6895</v>
      </c>
      <c r="J239" s="26"/>
      <c r="K239" s="26">
        <f>SUM(K236,K237,K238)-K238</f>
        <v>6895</v>
      </c>
      <c r="L239" s="26"/>
      <c r="M239" s="26"/>
      <c r="N239" s="27"/>
    </row>
    <row r="240" spans="1:14" ht="24.75" customHeight="1" hidden="1">
      <c r="A240" s="31" t="s">
        <v>84</v>
      </c>
      <c r="B240" s="32"/>
      <c r="C240" s="116" t="s">
        <v>130</v>
      </c>
      <c r="D240" s="37" t="s">
        <v>8</v>
      </c>
      <c r="E240" s="38">
        <f>SUM(E244,E248,E252,E256,E260)</f>
        <v>1336331</v>
      </c>
      <c r="F240" s="38">
        <f>SUM(F248,F252,F256,F260)</f>
        <v>108805</v>
      </c>
      <c r="G240" s="38"/>
      <c r="H240" s="38"/>
      <c r="I240" s="38">
        <f>SUM(J240:L240)</f>
        <v>1336331</v>
      </c>
      <c r="J240" s="38">
        <f>SUM(J244,J248,J252,J256,J260)</f>
        <v>1120335</v>
      </c>
      <c r="K240" s="38">
        <f>SUM(K244,K248,K252,K256,K260)</f>
        <v>200996</v>
      </c>
      <c r="L240" s="38">
        <f>SUM(L244,L248,L252,L256,L260)</f>
        <v>15000</v>
      </c>
      <c r="M240" s="38"/>
      <c r="N240" s="27"/>
    </row>
    <row r="241" spans="1:14" ht="24.75" customHeight="1" hidden="1">
      <c r="A241" s="22"/>
      <c r="B241" s="22"/>
      <c r="C241" s="117"/>
      <c r="D241" s="37" t="s">
        <v>9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27"/>
    </row>
    <row r="242" spans="1:14" ht="24.75" customHeight="1" hidden="1">
      <c r="A242" s="22"/>
      <c r="B242" s="22"/>
      <c r="C242" s="23"/>
      <c r="D242" s="37" t="s">
        <v>13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27"/>
    </row>
    <row r="243" spans="1:14" ht="24.75" customHeight="1" hidden="1">
      <c r="A243" s="28"/>
      <c r="B243" s="28"/>
      <c r="C243" s="29"/>
      <c r="D243" s="24" t="s">
        <v>14</v>
      </c>
      <c r="E243" s="38">
        <f>SUM(E247,E251,E255,E259,E263)</f>
        <v>1336331</v>
      </c>
      <c r="F243" s="25">
        <f>SUM(F251,F255,F259,F263)</f>
        <v>108805</v>
      </c>
      <c r="G243" s="25"/>
      <c r="H243" s="25"/>
      <c r="I243" s="25">
        <f>SUM(J243:L243)</f>
        <v>1336331</v>
      </c>
      <c r="J243" s="38">
        <f>SUM(J247,J251,J255,J259,J263)</f>
        <v>1120335</v>
      </c>
      <c r="K243" s="38">
        <f>SUM(K247,K251,K255,K259,K263)</f>
        <v>200996</v>
      </c>
      <c r="L243" s="38">
        <f>SUM(L247,L251,L255,L259,L263)</f>
        <v>15000</v>
      </c>
      <c r="M243" s="38"/>
      <c r="N243" s="27"/>
    </row>
    <row r="244" spans="1:13" ht="24.75" customHeight="1" hidden="1">
      <c r="A244" s="18"/>
      <c r="B244" s="61" t="s">
        <v>142</v>
      </c>
      <c r="C244" s="132" t="s">
        <v>143</v>
      </c>
      <c r="D244" s="62" t="s">
        <v>8</v>
      </c>
      <c r="E244" s="63">
        <f>SUM(M244,I244)</f>
        <v>15000</v>
      </c>
      <c r="F244" s="64"/>
      <c r="G244" s="64"/>
      <c r="H244" s="64"/>
      <c r="I244" s="63">
        <f>SUM(J244:L244)</f>
        <v>15000</v>
      </c>
      <c r="J244" s="63"/>
      <c r="K244" s="63"/>
      <c r="L244" s="63">
        <v>15000</v>
      </c>
      <c r="M244" s="65"/>
    </row>
    <row r="245" spans="1:13" ht="24.75" customHeight="1" hidden="1">
      <c r="A245" s="66"/>
      <c r="B245" s="66"/>
      <c r="C245" s="133"/>
      <c r="D245" s="62" t="s">
        <v>9</v>
      </c>
      <c r="E245" s="63"/>
      <c r="F245" s="64"/>
      <c r="G245" s="64"/>
      <c r="H245" s="64"/>
      <c r="I245" s="63"/>
      <c r="J245" s="63"/>
      <c r="K245" s="63"/>
      <c r="L245" s="63"/>
      <c r="M245" s="65"/>
    </row>
    <row r="246" spans="1:13" ht="24.75" customHeight="1" hidden="1">
      <c r="A246" s="66"/>
      <c r="B246" s="66"/>
      <c r="C246" s="67"/>
      <c r="D246" s="62" t="s">
        <v>13</v>
      </c>
      <c r="E246" s="63"/>
      <c r="F246" s="64"/>
      <c r="G246" s="64"/>
      <c r="H246" s="64"/>
      <c r="I246" s="63"/>
      <c r="J246" s="63"/>
      <c r="K246" s="63"/>
      <c r="L246" s="63"/>
      <c r="M246" s="65"/>
    </row>
    <row r="247" spans="1:13" ht="24.75" customHeight="1" hidden="1">
      <c r="A247" s="68"/>
      <c r="B247" s="68"/>
      <c r="C247" s="69"/>
      <c r="D247" s="21" t="s">
        <v>14</v>
      </c>
      <c r="E247" s="65">
        <f>SUM(E244,E245)-E246</f>
        <v>15000</v>
      </c>
      <c r="F247" s="65"/>
      <c r="G247" s="70"/>
      <c r="H247" s="70"/>
      <c r="I247" s="65">
        <f>SUM(I244,I245)-I246</f>
        <v>15000</v>
      </c>
      <c r="J247" s="65"/>
      <c r="K247" s="65"/>
      <c r="L247" s="65">
        <f>SUM(L244:L245)</f>
        <v>15000</v>
      </c>
      <c r="M247" s="65"/>
    </row>
    <row r="248" spans="1:14" ht="24.75" customHeight="1" hidden="1">
      <c r="A248" s="31"/>
      <c r="B248" s="32" t="s">
        <v>86</v>
      </c>
      <c r="C248" s="79" t="s">
        <v>154</v>
      </c>
      <c r="D248" s="37" t="s">
        <v>8</v>
      </c>
      <c r="E248" s="35">
        <f>SUM(M248,I248)</f>
        <v>122630</v>
      </c>
      <c r="F248" s="36">
        <v>108805</v>
      </c>
      <c r="G248" s="36"/>
      <c r="H248" s="36"/>
      <c r="I248" s="35">
        <f>SUM(J248:L248)</f>
        <v>122630</v>
      </c>
      <c r="J248" s="35">
        <v>95232</v>
      </c>
      <c r="K248" s="35">
        <v>27398</v>
      </c>
      <c r="L248" s="35"/>
      <c r="M248" s="26"/>
      <c r="N248" s="27"/>
    </row>
    <row r="249" spans="1:14" ht="24.75" customHeight="1" hidden="1">
      <c r="A249" s="22"/>
      <c r="B249" s="22"/>
      <c r="C249" s="80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4.75" customHeight="1" hidden="1">
      <c r="A251" s="28"/>
      <c r="B251" s="28"/>
      <c r="C251" s="29"/>
      <c r="D251" s="24" t="s">
        <v>14</v>
      </c>
      <c r="E251" s="26">
        <f>SUM(E248,E249)-E250</f>
        <v>122630</v>
      </c>
      <c r="F251" s="26">
        <f>SUM(F248,F249)-F250</f>
        <v>108805</v>
      </c>
      <c r="G251" s="30"/>
      <c r="H251" s="30"/>
      <c r="I251" s="26">
        <f>SUM(I248,I249)-I250</f>
        <v>122630</v>
      </c>
      <c r="J251" s="26">
        <f>SUM(J248,J249)-J250</f>
        <v>95232</v>
      </c>
      <c r="K251" s="26">
        <f>SUM(K248,K249,)-K250</f>
        <v>27398</v>
      </c>
      <c r="L251" s="26"/>
      <c r="M251" s="26"/>
      <c r="N251" s="27"/>
    </row>
    <row r="252" spans="1:14" ht="24.75" customHeight="1" hidden="1">
      <c r="A252" s="31"/>
      <c r="B252" s="32" t="s">
        <v>88</v>
      </c>
      <c r="C252" s="46" t="s">
        <v>89</v>
      </c>
      <c r="D252" s="37" t="s">
        <v>8</v>
      </c>
      <c r="E252" s="35">
        <f>SUM(M252,I252)</f>
        <v>1196429</v>
      </c>
      <c r="F252" s="36"/>
      <c r="G252" s="36"/>
      <c r="H252" s="36"/>
      <c r="I252" s="35">
        <f>SUM(J252:K252)</f>
        <v>1196429</v>
      </c>
      <c r="J252" s="35">
        <v>1025103</v>
      </c>
      <c r="K252" s="35">
        <v>171326</v>
      </c>
      <c r="L252" s="35"/>
      <c r="M252" s="26"/>
      <c r="N252" s="27"/>
    </row>
    <row r="253" spans="1:14" ht="24.75" customHeight="1" hidden="1">
      <c r="A253" s="22"/>
      <c r="B253" s="22"/>
      <c r="C253" s="23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 hidden="1">
      <c r="A255" s="28"/>
      <c r="B255" s="28"/>
      <c r="C255" s="29"/>
      <c r="D255" s="24" t="s">
        <v>14</v>
      </c>
      <c r="E255" s="26">
        <f>SUM(E252,E253)-E254</f>
        <v>1196429</v>
      </c>
      <c r="F255" s="30"/>
      <c r="G255" s="30"/>
      <c r="H255" s="30"/>
      <c r="I255" s="26">
        <f>SUM(I252,I253)-I254</f>
        <v>1196429</v>
      </c>
      <c r="J255" s="26">
        <f>SUM(J252,J253)-J254</f>
        <v>1025103</v>
      </c>
      <c r="K255" s="26">
        <f>SUM(K252,K253)-K254</f>
        <v>171326</v>
      </c>
      <c r="L255" s="26"/>
      <c r="M255" s="26"/>
      <c r="N255" s="27"/>
    </row>
    <row r="256" spans="1:14" ht="24.75" customHeight="1" hidden="1">
      <c r="A256" s="53"/>
      <c r="B256" s="54"/>
      <c r="C256" s="121"/>
      <c r="D256" s="55" t="s">
        <v>8</v>
      </c>
      <c r="E256" s="56"/>
      <c r="F256" s="57"/>
      <c r="G256" s="57"/>
      <c r="H256" s="57"/>
      <c r="I256" s="56"/>
      <c r="J256" s="56"/>
      <c r="K256" s="56"/>
      <c r="L256" s="56"/>
      <c r="M256" s="58"/>
      <c r="N256" s="27"/>
    </row>
    <row r="257" spans="1:14" ht="24.75" customHeight="1" hidden="1">
      <c r="A257" s="59"/>
      <c r="B257" s="59"/>
      <c r="C257" s="122"/>
      <c r="D257" s="55" t="s">
        <v>9</v>
      </c>
      <c r="E257" s="56"/>
      <c r="F257" s="57"/>
      <c r="G257" s="57"/>
      <c r="H257" s="57"/>
      <c r="I257" s="56"/>
      <c r="J257" s="56"/>
      <c r="K257" s="56"/>
      <c r="L257" s="56"/>
      <c r="M257" s="58"/>
      <c r="N257" s="27"/>
    </row>
    <row r="258" spans="1:14" ht="24.75" customHeight="1" hidden="1">
      <c r="A258" s="59"/>
      <c r="B258" s="59"/>
      <c r="C258" s="60"/>
      <c r="D258" s="55" t="s">
        <v>13</v>
      </c>
      <c r="E258" s="56"/>
      <c r="F258" s="57"/>
      <c r="G258" s="57"/>
      <c r="H258" s="57"/>
      <c r="I258" s="56"/>
      <c r="J258" s="56"/>
      <c r="K258" s="56"/>
      <c r="L258" s="56"/>
      <c r="M258" s="58"/>
      <c r="N258" s="27"/>
    </row>
    <row r="259" spans="1:14" ht="24.75" customHeight="1" hidden="1">
      <c r="A259" s="59"/>
      <c r="B259" s="59"/>
      <c r="C259" s="60"/>
      <c r="D259" s="55" t="s">
        <v>14</v>
      </c>
      <c r="E259" s="56"/>
      <c r="F259" s="57"/>
      <c r="G259" s="57"/>
      <c r="H259" s="57"/>
      <c r="I259" s="56"/>
      <c r="J259" s="56"/>
      <c r="K259" s="56"/>
      <c r="L259" s="56"/>
      <c r="M259" s="56"/>
      <c r="N259" s="27"/>
    </row>
    <row r="260" spans="1:14" ht="24.75" customHeight="1" hidden="1">
      <c r="A260" s="31"/>
      <c r="B260" s="32" t="s">
        <v>90</v>
      </c>
      <c r="C260" s="46" t="s">
        <v>16</v>
      </c>
      <c r="D260" s="37" t="s">
        <v>8</v>
      </c>
      <c r="E260" s="35">
        <f>SUM(M260,I260)</f>
        <v>2272</v>
      </c>
      <c r="F260" s="36"/>
      <c r="G260" s="36"/>
      <c r="H260" s="36"/>
      <c r="I260" s="35">
        <f>SUM(J260:L260)</f>
        <v>2272</v>
      </c>
      <c r="J260" s="35"/>
      <c r="K260" s="35">
        <v>2272</v>
      </c>
      <c r="L260" s="35"/>
      <c r="M260" s="26"/>
      <c r="N260" s="27"/>
    </row>
    <row r="261" spans="1:14" ht="24.75" customHeight="1" hidden="1">
      <c r="A261" s="22"/>
      <c r="B261" s="22"/>
      <c r="C261" s="23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5.5" customHeight="1" hidden="1">
      <c r="A263" s="28"/>
      <c r="B263" s="28"/>
      <c r="C263" s="29"/>
      <c r="D263" s="24" t="s">
        <v>14</v>
      </c>
      <c r="E263" s="26">
        <f>SUM(E260,E261)-E262</f>
        <v>2272</v>
      </c>
      <c r="F263" s="30"/>
      <c r="G263" s="30"/>
      <c r="H263" s="30"/>
      <c r="I263" s="26">
        <f>SUM(I260,I261)-I262</f>
        <v>2272</v>
      </c>
      <c r="J263" s="26"/>
      <c r="K263" s="26">
        <f>SUM(K260,K261)-K262</f>
        <v>2272</v>
      </c>
      <c r="L263" s="26"/>
      <c r="M263" s="26"/>
      <c r="N263" s="27"/>
    </row>
    <row r="264" spans="1:14" ht="24.75" customHeight="1" hidden="1">
      <c r="A264" s="31" t="s">
        <v>91</v>
      </c>
      <c r="B264" s="32"/>
      <c r="C264" s="116" t="s">
        <v>92</v>
      </c>
      <c r="D264" s="37" t="s">
        <v>8</v>
      </c>
      <c r="E264" s="38">
        <f>SUM(E268,E272,E276,E280,E284,E288,E292,E296)</f>
        <v>4944468</v>
      </c>
      <c r="F264" s="38"/>
      <c r="G264" s="38"/>
      <c r="H264" s="38"/>
      <c r="I264" s="38">
        <f>SUM(I268,I272,I276,I280,I284,I288,I292,I296)</f>
        <v>4869468</v>
      </c>
      <c r="J264" s="38">
        <f>SUM(J268,J272,J276,J280,J284,J292,J296)</f>
        <v>2069313</v>
      </c>
      <c r="K264" s="38">
        <f>SUM(K268,K272,K276,K280,K284,K288,K292,K296)</f>
        <v>2541174</v>
      </c>
      <c r="L264" s="38">
        <f>SUM(L268,L272,L276,L280,L284,L288,L292,L296)</f>
        <v>258981</v>
      </c>
      <c r="M264" s="38">
        <f>SUM(M268,M272,M276,M280,M284,M288,M292,M296)</f>
        <v>75000</v>
      </c>
      <c r="N264" s="27"/>
    </row>
    <row r="265" spans="1:14" ht="24.75" customHeight="1" hidden="1">
      <c r="A265" s="22"/>
      <c r="B265" s="22"/>
      <c r="C265" s="117"/>
      <c r="D265" s="37" t="s">
        <v>9</v>
      </c>
      <c r="E265" s="38">
        <f>SUM(E269,E273,E277,E281,E285,E289,E293,E297)</f>
        <v>393</v>
      </c>
      <c r="F265" s="38"/>
      <c r="G265" s="38"/>
      <c r="H265" s="38"/>
      <c r="I265" s="38">
        <f>SUM(I269,I273,I277,I281,I285,I289,I293,I297)</f>
        <v>393</v>
      </c>
      <c r="J265" s="38"/>
      <c r="K265" s="38">
        <f>SUM(K269,K273,K277,K281,K285,K289,K293,K297)</f>
        <v>393</v>
      </c>
      <c r="L265" s="38"/>
      <c r="M265" s="38"/>
      <c r="N265" s="27"/>
    </row>
    <row r="266" spans="1:14" ht="24.75" customHeight="1" hidden="1">
      <c r="A266" s="22"/>
      <c r="B266" s="22"/>
      <c r="C266" s="23"/>
      <c r="D266" s="37" t="s">
        <v>13</v>
      </c>
      <c r="E266" s="38">
        <f>SUM(E270,E274,E278,E282,E286,E290,E294,E298)</f>
        <v>393</v>
      </c>
      <c r="F266" s="38"/>
      <c r="G266" s="38"/>
      <c r="H266" s="38"/>
      <c r="I266" s="38">
        <f>SUM(I270,I274,I278,I282,I286,I290,I294,I298)</f>
        <v>393</v>
      </c>
      <c r="J266" s="38"/>
      <c r="K266" s="38">
        <f>SUM(K270,K274,K278,K282,K286,K290,K294,K298)</f>
        <v>393</v>
      </c>
      <c r="L266" s="38"/>
      <c r="M266" s="38"/>
      <c r="N266" s="27"/>
    </row>
    <row r="267" spans="1:14" ht="24.75" customHeight="1" hidden="1">
      <c r="A267" s="28"/>
      <c r="B267" s="28"/>
      <c r="C267" s="29"/>
      <c r="D267" s="24" t="s">
        <v>14</v>
      </c>
      <c r="E267" s="25">
        <f>SUM(E271,E275,E279,E283,E287,E291,E295,E299)</f>
        <v>4944468</v>
      </c>
      <c r="F267" s="25"/>
      <c r="G267" s="25"/>
      <c r="H267" s="25"/>
      <c r="I267" s="25">
        <f>SUM(I264:I265)-I266</f>
        <v>4869468</v>
      </c>
      <c r="J267" s="25">
        <f>SUM(J271,J275,J279,J283,J287,J295,J299)</f>
        <v>2069313</v>
      </c>
      <c r="K267" s="25">
        <f>SUM(K264:K265)-K266</f>
        <v>2541174</v>
      </c>
      <c r="L267" s="25">
        <f>SUM(L271,L275,L279,L283,L287,L295,L299)</f>
        <v>258981</v>
      </c>
      <c r="M267" s="25">
        <f>SUM(M271,M275,M279,M283,M287,M295,M299)</f>
        <v>75000</v>
      </c>
      <c r="N267" s="27"/>
    </row>
    <row r="268" spans="1:14" ht="24.75" customHeight="1" hidden="1">
      <c r="A268" s="31"/>
      <c r="B268" s="32" t="s">
        <v>93</v>
      </c>
      <c r="C268" s="79" t="s">
        <v>94</v>
      </c>
      <c r="D268" s="37" t="s">
        <v>8</v>
      </c>
      <c r="E268" s="35">
        <f>SUM(I268,M268)</f>
        <v>1327557</v>
      </c>
      <c r="F268" s="36"/>
      <c r="G268" s="36"/>
      <c r="H268" s="36"/>
      <c r="I268" s="35">
        <f>SUM(K268,L268,J268)</f>
        <v>1252557</v>
      </c>
      <c r="J268" s="35">
        <v>764091</v>
      </c>
      <c r="K268" s="35">
        <v>488466</v>
      </c>
      <c r="L268" s="35"/>
      <c r="M268" s="26">
        <v>75000</v>
      </c>
      <c r="N268" s="27"/>
    </row>
    <row r="269" spans="1:14" ht="24.75" customHeight="1" hidden="1">
      <c r="A269" s="22"/>
      <c r="B269" s="22"/>
      <c r="C269" s="80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 hidden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 hidden="1">
      <c r="A271" s="28"/>
      <c r="B271" s="28"/>
      <c r="C271" s="29"/>
      <c r="D271" s="24" t="s">
        <v>14</v>
      </c>
      <c r="E271" s="26">
        <f>SUM(E268,E269)-E270</f>
        <v>1327557</v>
      </c>
      <c r="F271" s="30"/>
      <c r="G271" s="30"/>
      <c r="H271" s="30"/>
      <c r="I271" s="26">
        <f>SUM(I268,I269)-I270</f>
        <v>1252557</v>
      </c>
      <c r="J271" s="26">
        <f>SUM(J268,J269)-J270</f>
        <v>764091</v>
      </c>
      <c r="K271" s="26">
        <f>SUM(K268,K269)-K270</f>
        <v>488466</v>
      </c>
      <c r="L271" s="26"/>
      <c r="M271" s="26">
        <f>SUM(M268:M269)</f>
        <v>75000</v>
      </c>
      <c r="N271" s="27"/>
    </row>
    <row r="272" spans="1:14" ht="24.75" customHeight="1" hidden="1">
      <c r="A272" s="31"/>
      <c r="B272" s="32" t="s">
        <v>95</v>
      </c>
      <c r="C272" s="79" t="s">
        <v>145</v>
      </c>
      <c r="D272" s="37" t="s">
        <v>8</v>
      </c>
      <c r="E272" s="35">
        <f>SUM(I272,M272)</f>
        <v>709149</v>
      </c>
      <c r="F272" s="36"/>
      <c r="G272" s="36"/>
      <c r="H272" s="36"/>
      <c r="I272" s="35">
        <f>SUM(K272,L272,J272)</f>
        <v>709149</v>
      </c>
      <c r="J272" s="35">
        <v>598532</v>
      </c>
      <c r="K272" s="35">
        <v>94633</v>
      </c>
      <c r="L272" s="35">
        <v>15984</v>
      </c>
      <c r="M272" s="26"/>
      <c r="N272" s="27"/>
    </row>
    <row r="273" spans="1:14" ht="24.75" customHeight="1" hidden="1">
      <c r="A273" s="22"/>
      <c r="B273" s="22"/>
      <c r="C273" s="80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 hidden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5.5" customHeight="1" hidden="1">
      <c r="A275" s="28"/>
      <c r="B275" s="28"/>
      <c r="C275" s="29"/>
      <c r="D275" s="24" t="s">
        <v>14</v>
      </c>
      <c r="E275" s="26">
        <f>SUM(E272,E273)-E274</f>
        <v>709149</v>
      </c>
      <c r="F275" s="30"/>
      <c r="G275" s="30"/>
      <c r="H275" s="30"/>
      <c r="I275" s="26">
        <f>SUM(I272,I273)-I274</f>
        <v>709149</v>
      </c>
      <c r="J275" s="26">
        <f>SUM(J272,J273)-J274</f>
        <v>598532</v>
      </c>
      <c r="K275" s="26">
        <f>SUM(K272,K273)-K274</f>
        <v>94633</v>
      </c>
      <c r="L275" s="26">
        <f>SUM(L272,L273)-L274</f>
        <v>15984</v>
      </c>
      <c r="M275" s="26"/>
      <c r="N275" s="27"/>
    </row>
    <row r="276" spans="1:14" ht="24.75" customHeight="1" hidden="1">
      <c r="A276" s="31"/>
      <c r="B276" s="32" t="s">
        <v>96</v>
      </c>
      <c r="C276" s="79" t="s">
        <v>97</v>
      </c>
      <c r="D276" s="37" t="s">
        <v>8</v>
      </c>
      <c r="E276" s="35">
        <f>SUM(I276,M276)</f>
        <v>352624</v>
      </c>
      <c r="F276" s="36"/>
      <c r="G276" s="36"/>
      <c r="H276" s="36"/>
      <c r="I276" s="35">
        <f>SUM(K276,L276,J276)</f>
        <v>352624</v>
      </c>
      <c r="J276" s="35">
        <v>269389</v>
      </c>
      <c r="K276" s="35">
        <v>83235</v>
      </c>
      <c r="L276" s="35"/>
      <c r="M276" s="26"/>
      <c r="N276" s="27"/>
    </row>
    <row r="277" spans="1:14" ht="24.75" customHeight="1" hidden="1">
      <c r="A277" s="22"/>
      <c r="B277" s="22"/>
      <c r="C277" s="80"/>
      <c r="D277" s="37" t="s">
        <v>9</v>
      </c>
      <c r="E277" s="35">
        <f>SUM(I277,M277)</f>
        <v>393</v>
      </c>
      <c r="F277" s="36"/>
      <c r="G277" s="36"/>
      <c r="H277" s="36"/>
      <c r="I277" s="35">
        <f>SUM(K277,L277,J277)</f>
        <v>393</v>
      </c>
      <c r="J277" s="35"/>
      <c r="K277" s="35">
        <v>393</v>
      </c>
      <c r="L277" s="35"/>
      <c r="M277" s="26"/>
      <c r="N277" s="27"/>
    </row>
    <row r="278" spans="1:14" ht="24.75" customHeight="1" hidden="1">
      <c r="A278" s="22"/>
      <c r="B278" s="22"/>
      <c r="C278" s="23"/>
      <c r="D278" s="37" t="s">
        <v>13</v>
      </c>
      <c r="E278" s="35">
        <f>SUM(I278,M278)</f>
        <v>393</v>
      </c>
      <c r="F278" s="36"/>
      <c r="G278" s="36"/>
      <c r="H278" s="36"/>
      <c r="I278" s="35">
        <f>SUM(K278,L278,J278)</f>
        <v>393</v>
      </c>
      <c r="J278" s="35"/>
      <c r="K278" s="35">
        <v>393</v>
      </c>
      <c r="L278" s="35"/>
      <c r="M278" s="26"/>
      <c r="N278" s="27"/>
    </row>
    <row r="279" spans="1:14" ht="24.75" customHeight="1" hidden="1">
      <c r="A279" s="28"/>
      <c r="B279" s="28"/>
      <c r="C279" s="29"/>
      <c r="D279" s="24" t="s">
        <v>14</v>
      </c>
      <c r="E279" s="26">
        <f>SUM(E276,E277)-E278</f>
        <v>352624</v>
      </c>
      <c r="F279" s="30"/>
      <c r="G279" s="30"/>
      <c r="H279" s="30"/>
      <c r="I279" s="26">
        <f>SUM(I276,I277)-I278</f>
        <v>352624</v>
      </c>
      <c r="J279" s="26">
        <f>SUM(J276,J277)-J278</f>
        <v>269389</v>
      </c>
      <c r="K279" s="26">
        <f>SUM(K276,K277)-K278</f>
        <v>83235</v>
      </c>
      <c r="L279" s="26"/>
      <c r="M279" s="26"/>
      <c r="N279" s="27"/>
    </row>
    <row r="280" spans="1:14" ht="24.75" customHeight="1" hidden="1">
      <c r="A280" s="31"/>
      <c r="B280" s="32" t="s">
        <v>98</v>
      </c>
      <c r="C280" s="46" t="s">
        <v>99</v>
      </c>
      <c r="D280" s="37" t="s">
        <v>8</v>
      </c>
      <c r="E280" s="35">
        <f>SUM(I280,M280)</f>
        <v>1107152</v>
      </c>
      <c r="F280" s="36"/>
      <c r="G280" s="36"/>
      <c r="H280" s="36"/>
      <c r="I280" s="35">
        <f>SUM(J280:L280)</f>
        <v>1107152</v>
      </c>
      <c r="J280" s="35">
        <v>437301</v>
      </c>
      <c r="K280" s="35">
        <v>433954</v>
      </c>
      <c r="L280" s="35">
        <v>235897</v>
      </c>
      <c r="M280" s="26"/>
      <c r="N280" s="27"/>
    </row>
    <row r="281" spans="1:14" ht="24.75" customHeight="1" hidden="1">
      <c r="A281" s="22"/>
      <c r="B281" s="22"/>
      <c r="C281" s="23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 hidden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 hidden="1">
      <c r="A283" s="28"/>
      <c r="B283" s="28"/>
      <c r="C283" s="29"/>
      <c r="D283" s="24" t="s">
        <v>14</v>
      </c>
      <c r="E283" s="26">
        <f>SUM(E280,E281)-E282</f>
        <v>1107152</v>
      </c>
      <c r="F283" s="30"/>
      <c r="G283" s="30"/>
      <c r="H283" s="30"/>
      <c r="I283" s="26">
        <f>SUM(I280,I281)-I282</f>
        <v>1107152</v>
      </c>
      <c r="J283" s="26">
        <f>SUM(J280,J281)-J282</f>
        <v>437301</v>
      </c>
      <c r="K283" s="26">
        <f>SUM(K280,K281)-K282</f>
        <v>433954</v>
      </c>
      <c r="L283" s="26">
        <f>SUM(L280,L281)-L282</f>
        <v>235897</v>
      </c>
      <c r="M283" s="26"/>
      <c r="N283" s="27"/>
    </row>
    <row r="284" spans="1:14" ht="24.75" customHeight="1" hidden="1">
      <c r="A284" s="31"/>
      <c r="B284" s="32" t="s">
        <v>100</v>
      </c>
      <c r="C284" s="79" t="s">
        <v>101</v>
      </c>
      <c r="D284" s="37" t="s">
        <v>8</v>
      </c>
      <c r="E284" s="35">
        <f>SUM(I284,M284)</f>
        <v>5000</v>
      </c>
      <c r="F284" s="36"/>
      <c r="G284" s="36"/>
      <c r="H284" s="36"/>
      <c r="I284" s="35">
        <f>SUM(K284,L284,J284)</f>
        <v>5000</v>
      </c>
      <c r="J284" s="35"/>
      <c r="K284" s="35"/>
      <c r="L284" s="35">
        <v>5000</v>
      </c>
      <c r="M284" s="26"/>
      <c r="N284" s="27"/>
    </row>
    <row r="285" spans="1:14" ht="24.75" customHeight="1" hidden="1">
      <c r="A285" s="22"/>
      <c r="B285" s="22"/>
      <c r="C285" s="80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 hidden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 hidden="1">
      <c r="A287" s="28"/>
      <c r="B287" s="28"/>
      <c r="C287" s="29"/>
      <c r="D287" s="24" t="s">
        <v>14</v>
      </c>
      <c r="E287" s="26">
        <f>SUM(E284,E285)-E286</f>
        <v>5000</v>
      </c>
      <c r="F287" s="30"/>
      <c r="G287" s="30"/>
      <c r="H287" s="30"/>
      <c r="I287" s="26">
        <f>SUM(I284,I285)-I286</f>
        <v>5000</v>
      </c>
      <c r="J287" s="26"/>
      <c r="K287" s="26"/>
      <c r="L287" s="26">
        <f>SUM(L284,L285)-L286</f>
        <v>5000</v>
      </c>
      <c r="M287" s="26"/>
      <c r="N287" s="27"/>
    </row>
    <row r="288" spans="1:13" ht="24.75" customHeight="1" hidden="1">
      <c r="A288" s="18"/>
      <c r="B288" s="61" t="s">
        <v>121</v>
      </c>
      <c r="C288" s="132" t="s">
        <v>122</v>
      </c>
      <c r="D288" s="62" t="s">
        <v>8</v>
      </c>
      <c r="E288" s="63">
        <f>SUM(I288)</f>
        <v>1432184</v>
      </c>
      <c r="F288" s="64"/>
      <c r="G288" s="64"/>
      <c r="H288" s="64"/>
      <c r="I288" s="63">
        <f>SUM(J288:L288)</f>
        <v>1432184</v>
      </c>
      <c r="J288" s="63"/>
      <c r="K288" s="63">
        <v>1432184</v>
      </c>
      <c r="L288" s="63"/>
      <c r="M288" s="65"/>
    </row>
    <row r="289" spans="1:13" ht="24.75" customHeight="1" hidden="1">
      <c r="A289" s="66"/>
      <c r="B289" s="66"/>
      <c r="C289" s="133"/>
      <c r="D289" s="62" t="s">
        <v>9</v>
      </c>
      <c r="E289" s="63"/>
      <c r="F289" s="64"/>
      <c r="G289" s="64"/>
      <c r="H289" s="64"/>
      <c r="I289" s="63"/>
      <c r="J289" s="63"/>
      <c r="K289" s="63"/>
      <c r="L289" s="63"/>
      <c r="M289" s="65"/>
    </row>
    <row r="290" spans="1:13" ht="24.75" customHeight="1" hidden="1">
      <c r="A290" s="66"/>
      <c r="B290" s="66"/>
      <c r="C290" s="67"/>
      <c r="D290" s="62" t="s">
        <v>13</v>
      </c>
      <c r="E290" s="63"/>
      <c r="F290" s="64"/>
      <c r="G290" s="64"/>
      <c r="H290" s="64"/>
      <c r="I290" s="63"/>
      <c r="J290" s="63"/>
      <c r="K290" s="63"/>
      <c r="L290" s="63"/>
      <c r="M290" s="65"/>
    </row>
    <row r="291" spans="1:13" ht="24.75" customHeight="1" hidden="1">
      <c r="A291" s="66"/>
      <c r="B291" s="66"/>
      <c r="C291" s="67"/>
      <c r="D291" s="62" t="s">
        <v>14</v>
      </c>
      <c r="E291" s="63">
        <f>SUM(E288,E289)-E290</f>
        <v>1432184</v>
      </c>
      <c r="F291" s="64"/>
      <c r="G291" s="64"/>
      <c r="H291" s="64"/>
      <c r="I291" s="63">
        <f>SUM(I288,I289)-I290</f>
        <v>1432184</v>
      </c>
      <c r="J291" s="63"/>
      <c r="K291" s="63">
        <f>SUM(K288,K289)-K290</f>
        <v>1432184</v>
      </c>
      <c r="L291" s="63"/>
      <c r="M291" s="65"/>
    </row>
    <row r="292" spans="1:14" ht="24.75" customHeight="1" hidden="1">
      <c r="A292" s="31"/>
      <c r="B292" s="32" t="s">
        <v>102</v>
      </c>
      <c r="C292" s="79" t="s">
        <v>103</v>
      </c>
      <c r="D292" s="37" t="s">
        <v>8</v>
      </c>
      <c r="E292" s="35">
        <f>SUM(I292,M292)</f>
        <v>2100</v>
      </c>
      <c r="F292" s="36"/>
      <c r="G292" s="36"/>
      <c r="H292" s="36"/>
      <c r="I292" s="35">
        <f>SUM(K292,L292,J292)</f>
        <v>2100</v>
      </c>
      <c r="J292" s="35"/>
      <c r="K292" s="35"/>
      <c r="L292" s="35">
        <v>2100</v>
      </c>
      <c r="M292" s="26"/>
      <c r="N292" s="27"/>
    </row>
    <row r="293" spans="1:14" ht="24.75" customHeight="1" hidden="1">
      <c r="A293" s="22" t="s">
        <v>135</v>
      </c>
      <c r="B293" s="22"/>
      <c r="C293" s="80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 hidden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 hidden="1">
      <c r="A295" s="28"/>
      <c r="B295" s="28"/>
      <c r="C295" s="29"/>
      <c r="D295" s="24" t="s">
        <v>14</v>
      </c>
      <c r="E295" s="26">
        <f>SUM(E292,E293)-E294</f>
        <v>2100</v>
      </c>
      <c r="F295" s="30"/>
      <c r="G295" s="30"/>
      <c r="H295" s="30"/>
      <c r="I295" s="26">
        <f>SUM(I292,I293)-I294</f>
        <v>2100</v>
      </c>
      <c r="J295" s="26"/>
      <c r="K295" s="26"/>
      <c r="L295" s="26">
        <f>SUM(L292,L293)-L294</f>
        <v>2100</v>
      </c>
      <c r="M295" s="26"/>
      <c r="N295" s="27"/>
    </row>
    <row r="296" spans="1:13" ht="24.75" customHeight="1" hidden="1">
      <c r="A296" s="18"/>
      <c r="B296" s="61" t="s">
        <v>134</v>
      </c>
      <c r="C296" s="132" t="s">
        <v>79</v>
      </c>
      <c r="D296" s="62" t="s">
        <v>8</v>
      </c>
      <c r="E296" s="63">
        <f>SUM(I296,M296)</f>
        <v>8702</v>
      </c>
      <c r="F296" s="64"/>
      <c r="G296" s="64"/>
      <c r="H296" s="64"/>
      <c r="I296" s="63">
        <f>SUM(K296,L296,J296)</f>
        <v>8702</v>
      </c>
      <c r="J296" s="63"/>
      <c r="K296" s="63">
        <v>8702</v>
      </c>
      <c r="L296" s="63"/>
      <c r="M296" s="65"/>
    </row>
    <row r="297" spans="1:13" ht="24.75" customHeight="1" hidden="1">
      <c r="A297" s="66"/>
      <c r="B297" s="66"/>
      <c r="C297" s="133"/>
      <c r="D297" s="62" t="s">
        <v>9</v>
      </c>
      <c r="E297" s="63"/>
      <c r="F297" s="64"/>
      <c r="G297" s="64"/>
      <c r="H297" s="64"/>
      <c r="I297" s="63"/>
      <c r="J297" s="63"/>
      <c r="K297" s="63"/>
      <c r="L297" s="63"/>
      <c r="M297" s="65"/>
    </row>
    <row r="298" spans="1:13" ht="24.75" customHeight="1" hidden="1">
      <c r="A298" s="66"/>
      <c r="B298" s="66"/>
      <c r="C298" s="67"/>
      <c r="D298" s="62" t="s">
        <v>13</v>
      </c>
      <c r="E298" s="63"/>
      <c r="F298" s="64"/>
      <c r="G298" s="64"/>
      <c r="H298" s="64"/>
      <c r="I298" s="63"/>
      <c r="J298" s="63"/>
      <c r="K298" s="63"/>
      <c r="L298" s="63"/>
      <c r="M298" s="65"/>
    </row>
    <row r="299" spans="1:13" ht="24.75" customHeight="1" hidden="1">
      <c r="A299" s="68"/>
      <c r="B299" s="68"/>
      <c r="C299" s="69"/>
      <c r="D299" s="21" t="s">
        <v>14</v>
      </c>
      <c r="E299" s="65">
        <f>SUM(E296,E297)-E298</f>
        <v>8702</v>
      </c>
      <c r="F299" s="70"/>
      <c r="G299" s="70"/>
      <c r="H299" s="70"/>
      <c r="I299" s="65">
        <f>SUM(I296,I297)-I298</f>
        <v>8702</v>
      </c>
      <c r="J299" s="65"/>
      <c r="K299" s="65">
        <f>SUM(K296,K297)-K298</f>
        <v>8702</v>
      </c>
      <c r="L299" s="65"/>
      <c r="M299" s="65"/>
    </row>
    <row r="300" spans="1:13" ht="24.75" customHeight="1" hidden="1">
      <c r="A300" s="18" t="s">
        <v>104</v>
      </c>
      <c r="B300" s="61"/>
      <c r="C300" s="116" t="s">
        <v>105</v>
      </c>
      <c r="D300" s="62" t="s">
        <v>8</v>
      </c>
      <c r="E300" s="75">
        <f>SUM(E304,E308)</f>
        <v>87948</v>
      </c>
      <c r="F300" s="75"/>
      <c r="G300" s="75"/>
      <c r="H300" s="75"/>
      <c r="I300" s="75">
        <f>SUM(I304,I308)</f>
        <v>87948</v>
      </c>
      <c r="J300" s="75"/>
      <c r="K300" s="75">
        <f aca="true" t="shared" si="13" ref="K300:L303">SUM(K304,K308)</f>
        <v>47148</v>
      </c>
      <c r="L300" s="75">
        <f t="shared" si="13"/>
        <v>40800</v>
      </c>
      <c r="M300" s="65"/>
    </row>
    <row r="301" spans="1:14" ht="24.75" customHeight="1" hidden="1">
      <c r="A301" s="22"/>
      <c r="B301" s="22"/>
      <c r="C301" s="117"/>
      <c r="D301" s="37" t="s">
        <v>9</v>
      </c>
      <c r="E301" s="75"/>
      <c r="F301" s="38"/>
      <c r="G301" s="38"/>
      <c r="H301" s="38"/>
      <c r="I301" s="75"/>
      <c r="J301" s="38"/>
      <c r="K301" s="75"/>
      <c r="L301" s="75"/>
      <c r="M301" s="26"/>
      <c r="N301" s="27"/>
    </row>
    <row r="302" spans="1:14" ht="24.75" customHeight="1" hidden="1">
      <c r="A302" s="22"/>
      <c r="B302" s="22"/>
      <c r="C302" s="23"/>
      <c r="D302" s="37" t="s">
        <v>13</v>
      </c>
      <c r="E302" s="75"/>
      <c r="F302" s="38"/>
      <c r="G302" s="38"/>
      <c r="H302" s="38"/>
      <c r="I302" s="75"/>
      <c r="J302" s="38"/>
      <c r="K302" s="75"/>
      <c r="L302" s="75"/>
      <c r="M302" s="26"/>
      <c r="N302" s="27"/>
    </row>
    <row r="303" spans="1:14" ht="24.75" customHeight="1" hidden="1">
      <c r="A303" s="28"/>
      <c r="B303" s="28"/>
      <c r="C303" s="29"/>
      <c r="D303" s="24" t="s">
        <v>14</v>
      </c>
      <c r="E303" s="25">
        <f>SUM(E307,E311)</f>
        <v>87948</v>
      </c>
      <c r="F303" s="25"/>
      <c r="G303" s="25"/>
      <c r="H303" s="25"/>
      <c r="I303" s="25">
        <f>SUM(I307,I311)</f>
        <v>87948</v>
      </c>
      <c r="J303" s="25"/>
      <c r="K303" s="25">
        <f t="shared" si="13"/>
        <v>47148</v>
      </c>
      <c r="L303" s="25">
        <f t="shared" si="13"/>
        <v>40800</v>
      </c>
      <c r="M303" s="26"/>
      <c r="N303" s="27"/>
    </row>
    <row r="304" spans="1:14" ht="24.75" customHeight="1">
      <c r="A304" s="31"/>
      <c r="B304" s="32" t="s">
        <v>106</v>
      </c>
      <c r="C304" s="79" t="s">
        <v>107</v>
      </c>
      <c r="D304" s="37" t="s">
        <v>8</v>
      </c>
      <c r="E304" s="35">
        <f>SUM(I304,M304)</f>
        <v>57948</v>
      </c>
      <c r="F304" s="36"/>
      <c r="G304" s="36"/>
      <c r="H304" s="36"/>
      <c r="I304" s="35">
        <f>SUM(K304,L304,J304)</f>
        <v>57948</v>
      </c>
      <c r="J304" s="35"/>
      <c r="K304" s="35">
        <v>47148</v>
      </c>
      <c r="L304" s="35">
        <v>10800</v>
      </c>
      <c r="M304" s="26"/>
      <c r="N304" s="27"/>
    </row>
    <row r="305" spans="1:14" ht="24.75" customHeight="1">
      <c r="A305" s="22"/>
      <c r="B305" s="22"/>
      <c r="C305" s="80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ht="24.75" customHeight="1">
      <c r="A307" s="28"/>
      <c r="B307" s="28"/>
      <c r="C307" s="29"/>
      <c r="D307" s="24" t="s">
        <v>14</v>
      </c>
      <c r="E307" s="26">
        <f>SUM(E304,E305)-E306</f>
        <v>57948</v>
      </c>
      <c r="F307" s="30"/>
      <c r="G307" s="30"/>
      <c r="H307" s="30"/>
      <c r="I307" s="26">
        <f>SUM(I304,I305)-I306</f>
        <v>57948</v>
      </c>
      <c r="J307" s="26"/>
      <c r="K307" s="26">
        <f>SUM(K304,K305)-K306</f>
        <v>47148</v>
      </c>
      <c r="L307" s="26">
        <f>SUM(L304,L305)-L306</f>
        <v>10800</v>
      </c>
      <c r="M307" s="26"/>
      <c r="N307" s="27"/>
    </row>
    <row r="308" spans="1:14" ht="24.75" customHeight="1">
      <c r="A308" s="31"/>
      <c r="B308" s="32" t="s">
        <v>108</v>
      </c>
      <c r="C308" s="46" t="s">
        <v>109</v>
      </c>
      <c r="D308" s="37" t="s">
        <v>8</v>
      </c>
      <c r="E308" s="35">
        <f>SUM(I308,M308)</f>
        <v>30000</v>
      </c>
      <c r="F308" s="36"/>
      <c r="G308" s="36"/>
      <c r="H308" s="36"/>
      <c r="I308" s="35">
        <f>SUM(K308,L308,J308)</f>
        <v>30000</v>
      </c>
      <c r="J308" s="35"/>
      <c r="K308" s="35"/>
      <c r="L308" s="35">
        <v>30000</v>
      </c>
      <c r="M308" s="26"/>
      <c r="N308" s="27"/>
    </row>
    <row r="309" spans="1:14" ht="24.75" customHeight="1">
      <c r="A309" s="22"/>
      <c r="B309" s="22"/>
      <c r="C309" s="23"/>
      <c r="D309" s="37" t="s">
        <v>9</v>
      </c>
      <c r="E309" s="35"/>
      <c r="F309" s="36"/>
      <c r="G309" s="36"/>
      <c r="H309" s="36"/>
      <c r="I309" s="35"/>
      <c r="J309" s="35"/>
      <c r="K309" s="35"/>
      <c r="L309" s="35"/>
      <c r="M309" s="26"/>
      <c r="N309" s="27"/>
    </row>
    <row r="310" spans="1:14" ht="24.75" customHeight="1">
      <c r="A310" s="22"/>
      <c r="B310" s="22"/>
      <c r="C310" s="23"/>
      <c r="D310" s="37" t="s">
        <v>13</v>
      </c>
      <c r="E310" s="35"/>
      <c r="F310" s="36"/>
      <c r="G310" s="36"/>
      <c r="H310" s="36"/>
      <c r="I310" s="35"/>
      <c r="J310" s="35"/>
      <c r="K310" s="35"/>
      <c r="L310" s="35"/>
      <c r="M310" s="26"/>
      <c r="N310" s="27"/>
    </row>
    <row r="311" spans="1:14" ht="24.75" customHeight="1">
      <c r="A311" s="28"/>
      <c r="B311" s="28"/>
      <c r="C311" s="29"/>
      <c r="D311" s="24" t="s">
        <v>14</v>
      </c>
      <c r="E311" s="26">
        <f>SUM(E308,E309)-E310</f>
        <v>30000</v>
      </c>
      <c r="F311" s="30"/>
      <c r="G311" s="30"/>
      <c r="H311" s="30"/>
      <c r="I311" s="26">
        <f>SUM(I308,I309)-I310</f>
        <v>30000</v>
      </c>
      <c r="J311" s="26"/>
      <c r="K311" s="26"/>
      <c r="L311" s="26">
        <f>SUM(L308,L309)-L310</f>
        <v>30000</v>
      </c>
      <c r="M311" s="26"/>
      <c r="N311" s="27"/>
    </row>
    <row r="312" spans="1:14" ht="24.75" customHeight="1">
      <c r="A312" s="31" t="s">
        <v>110</v>
      </c>
      <c r="B312" s="32"/>
      <c r="C312" s="47" t="s">
        <v>111</v>
      </c>
      <c r="D312" s="37" t="s">
        <v>8</v>
      </c>
      <c r="E312" s="38">
        <f>SUM(E316)</f>
        <v>33151</v>
      </c>
      <c r="F312" s="38"/>
      <c r="G312" s="38"/>
      <c r="H312" s="38"/>
      <c r="I312" s="38">
        <f>SUM(I316)</f>
        <v>33151</v>
      </c>
      <c r="J312" s="38"/>
      <c r="K312" s="38">
        <f>SUM(K316)</f>
        <v>26151</v>
      </c>
      <c r="L312" s="38">
        <f>SUM(L316)</f>
        <v>7000</v>
      </c>
      <c r="M312" s="25"/>
      <c r="N312" s="27"/>
    </row>
    <row r="313" spans="1:14" ht="24.75" customHeight="1">
      <c r="A313" s="22"/>
      <c r="B313" s="22"/>
      <c r="C313" s="23"/>
      <c r="D313" s="37" t="s">
        <v>9</v>
      </c>
      <c r="E313" s="38"/>
      <c r="F313" s="38"/>
      <c r="G313" s="38"/>
      <c r="H313" s="38"/>
      <c r="I313" s="38"/>
      <c r="J313" s="38"/>
      <c r="K313" s="38"/>
      <c r="L313" s="38"/>
      <c r="M313" s="25"/>
      <c r="N313" s="27"/>
    </row>
    <row r="314" spans="1:14" ht="24.75" customHeight="1">
      <c r="A314" s="22"/>
      <c r="B314" s="22"/>
      <c r="C314" s="23"/>
      <c r="D314" s="37" t="s">
        <v>13</v>
      </c>
      <c r="E314" s="38"/>
      <c r="F314" s="38"/>
      <c r="G314" s="38"/>
      <c r="H314" s="38"/>
      <c r="I314" s="38"/>
      <c r="J314" s="38"/>
      <c r="K314" s="38"/>
      <c r="L314" s="38"/>
      <c r="M314" s="25"/>
      <c r="N314" s="27"/>
    </row>
    <row r="315" spans="1:14" ht="24.75" customHeight="1">
      <c r="A315" s="22"/>
      <c r="B315" s="22"/>
      <c r="C315" s="23"/>
      <c r="D315" s="37" t="s">
        <v>14</v>
      </c>
      <c r="E315" s="38">
        <f>SUM(E319)</f>
        <v>33151</v>
      </c>
      <c r="F315" s="38"/>
      <c r="G315" s="38"/>
      <c r="H315" s="38"/>
      <c r="I315" s="38">
        <f>SUM(I319)</f>
        <v>33151</v>
      </c>
      <c r="J315" s="38"/>
      <c r="K315" s="38">
        <f>SUM(K319)</f>
        <v>26151</v>
      </c>
      <c r="L315" s="38">
        <f>SUM(L319)</f>
        <v>7000</v>
      </c>
      <c r="M315" s="25"/>
      <c r="N315" s="27"/>
    </row>
    <row r="316" spans="1:14" ht="24.75" customHeight="1">
      <c r="A316" s="31"/>
      <c r="B316" s="32" t="s">
        <v>112</v>
      </c>
      <c r="C316" s="46" t="s">
        <v>16</v>
      </c>
      <c r="D316" s="37" t="s">
        <v>8</v>
      </c>
      <c r="E316" s="35">
        <f>SUM(I316,M316)</f>
        <v>33151</v>
      </c>
      <c r="F316" s="36"/>
      <c r="G316" s="36"/>
      <c r="H316" s="36"/>
      <c r="I316" s="35">
        <f>SUM(K316,L316,J316)</f>
        <v>33151</v>
      </c>
      <c r="J316" s="35"/>
      <c r="K316" s="35">
        <v>26151</v>
      </c>
      <c r="L316" s="35">
        <v>7000</v>
      </c>
      <c r="M316" s="26"/>
      <c r="N316" s="27"/>
    </row>
    <row r="317" spans="1:14" ht="24.75" customHeight="1">
      <c r="A317" s="22"/>
      <c r="B317" s="22"/>
      <c r="C317" s="23"/>
      <c r="D317" s="37" t="s">
        <v>9</v>
      </c>
      <c r="E317" s="35"/>
      <c r="F317" s="36"/>
      <c r="G317" s="36"/>
      <c r="H317" s="36"/>
      <c r="I317" s="35"/>
      <c r="J317" s="35"/>
      <c r="K317" s="35"/>
      <c r="L317" s="35"/>
      <c r="M317" s="26"/>
      <c r="N317" s="27"/>
    </row>
    <row r="318" spans="1:14" ht="24.75" customHeight="1">
      <c r="A318" s="22"/>
      <c r="B318" s="22"/>
      <c r="C318" s="23"/>
      <c r="D318" s="37" t="s">
        <v>13</v>
      </c>
      <c r="E318" s="35"/>
      <c r="F318" s="36"/>
      <c r="G318" s="36"/>
      <c r="H318" s="36"/>
      <c r="I318" s="35"/>
      <c r="J318" s="35"/>
      <c r="K318" s="35"/>
      <c r="L318" s="35"/>
      <c r="M318" s="26"/>
      <c r="N318" s="27"/>
    </row>
    <row r="319" spans="1:14" ht="24.75" customHeight="1">
      <c r="A319" s="22"/>
      <c r="B319" s="22"/>
      <c r="C319" s="23"/>
      <c r="D319" s="37" t="s">
        <v>14</v>
      </c>
      <c r="E319" s="35">
        <f>SUM(E316,E317)-E318</f>
        <v>33151</v>
      </c>
      <c r="F319" s="36"/>
      <c r="G319" s="36"/>
      <c r="H319" s="36"/>
      <c r="I319" s="35">
        <f>SUM(I316,I317)-I318</f>
        <v>33151</v>
      </c>
      <c r="J319" s="35"/>
      <c r="K319" s="35">
        <f>SUM(K316,K317)-K318</f>
        <v>26151</v>
      </c>
      <c r="L319" s="35">
        <f>SUM(L316:L317)</f>
        <v>7000</v>
      </c>
      <c r="M319" s="26"/>
      <c r="N319" s="27"/>
    </row>
    <row r="320" spans="1:14" ht="24.75" customHeight="1">
      <c r="A320" s="123" t="s">
        <v>18</v>
      </c>
      <c r="B320" s="124"/>
      <c r="C320" s="125"/>
      <c r="D320" s="33" t="s">
        <v>8</v>
      </c>
      <c r="E320" s="25">
        <f>SUM(I320,M320)</f>
        <v>40708950</v>
      </c>
      <c r="F320" s="25">
        <f>SUM(F16,F32,F44,F52,F60,F76,F104,F124,F132,F140,F180,F204,F240,F264,F300,F312)</f>
        <v>3565067</v>
      </c>
      <c r="G320" s="25">
        <f>SUM(G16,G32,G44,G52,G60,G76,G104,G124,G132,G140,G180,G204,G240,G264,G300,G312)</f>
        <v>81400</v>
      </c>
      <c r="H320" s="25">
        <f>SUM(H16,H32,H44,H52,H60,H76,H104,H124,H132,H140,H180,H204,H240,H264,H300,H312)</f>
        <v>27222</v>
      </c>
      <c r="I320" s="25">
        <f>SUM(J320:L320)</f>
        <v>36156096</v>
      </c>
      <c r="J320" s="25">
        <f aca="true" t="shared" si="14" ref="J320:M323">SUM(J16,J32,J44,J52,J60,J76,J96,J104,J124,J132,J140,J172,J180,J204,J240,J264,J300,J312)</f>
        <v>21242153</v>
      </c>
      <c r="K320" s="25">
        <f t="shared" si="14"/>
        <v>13945645</v>
      </c>
      <c r="L320" s="25">
        <f t="shared" si="14"/>
        <v>968298</v>
      </c>
      <c r="M320" s="25">
        <f t="shared" si="14"/>
        <v>4552854</v>
      </c>
      <c r="N320" s="27"/>
    </row>
    <row r="321" spans="1:14" ht="24.75" customHeight="1">
      <c r="A321" s="126"/>
      <c r="B321" s="127"/>
      <c r="C321" s="128"/>
      <c r="D321" s="33" t="s">
        <v>9</v>
      </c>
      <c r="E321" s="25">
        <f>SUM(I321,M321)</f>
        <v>27515</v>
      </c>
      <c r="F321" s="25"/>
      <c r="G321" s="25"/>
      <c r="H321" s="25"/>
      <c r="I321" s="25">
        <f>SUM(J321:L321)</f>
        <v>27515</v>
      </c>
      <c r="J321" s="25">
        <f t="shared" si="14"/>
        <v>1761</v>
      </c>
      <c r="K321" s="25">
        <f t="shared" si="14"/>
        <v>25754</v>
      </c>
      <c r="L321" s="25"/>
      <c r="M321" s="25"/>
      <c r="N321" s="27"/>
    </row>
    <row r="322" spans="1:14" ht="24.75" customHeight="1">
      <c r="A322" s="126"/>
      <c r="B322" s="127"/>
      <c r="C322" s="128"/>
      <c r="D322" s="33" t="s">
        <v>13</v>
      </c>
      <c r="E322" s="25">
        <f>SUM(I322,M322)</f>
        <v>27515</v>
      </c>
      <c r="F322" s="25"/>
      <c r="G322" s="25"/>
      <c r="H322" s="25"/>
      <c r="I322" s="25">
        <f>SUM(J322:L322)</f>
        <v>27515</v>
      </c>
      <c r="J322" s="25">
        <f t="shared" si="14"/>
        <v>1761</v>
      </c>
      <c r="K322" s="25">
        <f t="shared" si="14"/>
        <v>25754</v>
      </c>
      <c r="L322" s="25"/>
      <c r="M322" s="25"/>
      <c r="N322" s="27"/>
    </row>
    <row r="323" spans="1:14" ht="24.75" customHeight="1">
      <c r="A323" s="129"/>
      <c r="B323" s="130"/>
      <c r="C323" s="131"/>
      <c r="D323" s="49" t="s">
        <v>14</v>
      </c>
      <c r="E323" s="25">
        <f>SUM(I323,M323)</f>
        <v>40708950</v>
      </c>
      <c r="F323" s="25">
        <f>SUM(F19,F35,F47,F55,F63,F79,F107,F127,F135,F143,F183,F207,F243,F267,F303,F315)</f>
        <v>3565067</v>
      </c>
      <c r="G323" s="25">
        <f>SUM(G19,G35,G47,G55,G63,G79,G107,G127,G135,G143,G183,G207,G243,G267,G303,G315)</f>
        <v>81400</v>
      </c>
      <c r="H323" s="25">
        <f>SUM(H19,H35,H47,H55,H63,H79,H107,H127,H135,H143,H183,H207,H243,H267,H303,H315)</f>
        <v>27222</v>
      </c>
      <c r="I323" s="25">
        <f>SUM(J323:L323)</f>
        <v>36156096</v>
      </c>
      <c r="J323" s="25">
        <f t="shared" si="14"/>
        <v>21242153</v>
      </c>
      <c r="K323" s="25">
        <f t="shared" si="14"/>
        <v>13945645</v>
      </c>
      <c r="L323" s="25">
        <f t="shared" si="14"/>
        <v>968298</v>
      </c>
      <c r="M323" s="25">
        <f t="shared" si="14"/>
        <v>4552854</v>
      </c>
      <c r="N323" s="27"/>
    </row>
    <row r="324" spans="1:14" ht="24.75" customHeight="1">
      <c r="A324" s="50"/>
      <c r="B324" s="50"/>
      <c r="C324" s="51"/>
      <c r="D324" s="51"/>
      <c r="E324" s="51"/>
      <c r="F324" s="52"/>
      <c r="G324" s="52"/>
      <c r="H324" s="52"/>
      <c r="I324" s="51"/>
      <c r="J324" s="51"/>
      <c r="K324" s="51"/>
      <c r="L324" s="51"/>
      <c r="M324" s="51"/>
      <c r="N324" s="27"/>
    </row>
    <row r="325" spans="1:14" ht="12.75">
      <c r="A325" s="50"/>
      <c r="B325" s="50"/>
      <c r="C325" s="51"/>
      <c r="D325" s="51"/>
      <c r="E325" s="51"/>
      <c r="F325" s="52"/>
      <c r="G325" s="52"/>
      <c r="H325" s="52"/>
      <c r="I325" s="51"/>
      <c r="J325" s="51"/>
      <c r="K325" s="51"/>
      <c r="L325" s="51"/>
      <c r="M325" s="51"/>
      <c r="N325" s="27"/>
    </row>
    <row r="326" spans="1:14" ht="12.75">
      <c r="A326" s="50"/>
      <c r="B326" s="50"/>
      <c r="C326" s="51"/>
      <c r="D326" s="51"/>
      <c r="E326" s="51"/>
      <c r="F326" s="52"/>
      <c r="G326" s="52"/>
      <c r="H326" s="52"/>
      <c r="I326" s="51"/>
      <c r="J326" s="51"/>
      <c r="K326" s="51"/>
      <c r="L326" s="51"/>
      <c r="M326" s="51"/>
      <c r="N326" s="27"/>
    </row>
    <row r="327" spans="1:14" ht="12.75">
      <c r="A327" s="50"/>
      <c r="B327" s="50"/>
      <c r="C327" s="51"/>
      <c r="D327" s="51"/>
      <c r="E327" s="51"/>
      <c r="F327" s="52"/>
      <c r="G327" s="52"/>
      <c r="H327" s="52"/>
      <c r="I327" s="51"/>
      <c r="J327" s="51"/>
      <c r="K327" s="51"/>
      <c r="L327" s="51"/>
      <c r="M327" s="51"/>
      <c r="N327" s="27"/>
    </row>
    <row r="328" spans="1:14" ht="12.75">
      <c r="A328" s="50"/>
      <c r="B328" s="50"/>
      <c r="C328" s="51"/>
      <c r="D328" s="51"/>
      <c r="E328" s="51"/>
      <c r="F328" s="52"/>
      <c r="G328" s="52"/>
      <c r="H328" s="52"/>
      <c r="I328" s="51"/>
      <c r="J328" s="51"/>
      <c r="K328" s="51"/>
      <c r="L328" s="51"/>
      <c r="M328" s="51"/>
      <c r="N328" s="27"/>
    </row>
    <row r="329" spans="1:14" ht="12.75">
      <c r="A329" s="50"/>
      <c r="B329" s="50"/>
      <c r="C329" s="51"/>
      <c r="D329" s="51"/>
      <c r="E329" s="51"/>
      <c r="F329" s="52"/>
      <c r="G329" s="52"/>
      <c r="H329" s="52"/>
      <c r="I329" s="51"/>
      <c r="J329" s="51"/>
      <c r="K329" s="51"/>
      <c r="L329" s="51"/>
      <c r="M329" s="51"/>
      <c r="N329" s="27"/>
    </row>
    <row r="331" ht="12.75">
      <c r="F331" s="76">
        <f>SUM(E321)-E322</f>
        <v>0</v>
      </c>
    </row>
  </sheetData>
  <mergeCells count="60">
    <mergeCell ref="C96:C97"/>
    <mergeCell ref="C100:C103"/>
    <mergeCell ref="C160:C161"/>
    <mergeCell ref="C244:C245"/>
    <mergeCell ref="C228:C229"/>
    <mergeCell ref="C236:C237"/>
    <mergeCell ref="C240:C241"/>
    <mergeCell ref="C164:C165"/>
    <mergeCell ref="C196:C199"/>
    <mergeCell ref="C208:C209"/>
    <mergeCell ref="C304:C305"/>
    <mergeCell ref="A320:C323"/>
    <mergeCell ref="C288:C289"/>
    <mergeCell ref="C292:C293"/>
    <mergeCell ref="C296:C297"/>
    <mergeCell ref="C300:C301"/>
    <mergeCell ref="C276:C277"/>
    <mergeCell ref="C284:C285"/>
    <mergeCell ref="C248:C249"/>
    <mergeCell ref="C256:C257"/>
    <mergeCell ref="C264:C265"/>
    <mergeCell ref="C268:C269"/>
    <mergeCell ref="C272:C273"/>
    <mergeCell ref="C224:C225"/>
    <mergeCell ref="C192:C195"/>
    <mergeCell ref="C188:C191"/>
    <mergeCell ref="C220:C221"/>
    <mergeCell ref="C200:C203"/>
    <mergeCell ref="C176:C179"/>
    <mergeCell ref="C184:C187"/>
    <mergeCell ref="C104:C105"/>
    <mergeCell ref="C116:C117"/>
    <mergeCell ref="C128:C130"/>
    <mergeCell ref="C112:C113"/>
    <mergeCell ref="C108:C109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32:C233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Marek Dereszkiewicz</cp:lastModifiedBy>
  <cp:lastPrinted>2007-01-04T12:55:27Z</cp:lastPrinted>
  <dcterms:created xsi:type="dcterms:W3CDTF">1999-06-23T10:13:04Z</dcterms:created>
  <dcterms:modified xsi:type="dcterms:W3CDTF">2007-01-12T11:45:16Z</dcterms:modified>
  <cp:category/>
  <cp:version/>
  <cp:contentType/>
  <cp:contentStatus/>
</cp:coreProperties>
</file>