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0" windowWidth="6240" windowHeight="6585" activeTab="0"/>
  </bookViews>
  <sheets>
    <sheet name="układ wykonawczy budzet" sheetId="1" r:id="rId1"/>
    <sheet name="uklad wykonawczy zmiana" sheetId="2" r:id="rId2"/>
  </sheets>
  <definedNames>
    <definedName name="_xlnm.Print_Titles" localSheetId="0">'układ wykonawczy budzet'!$10:$13</definedName>
  </definedNames>
  <calcPr fullCalcOnLoad="1"/>
</workbook>
</file>

<file path=xl/sharedStrings.xml><?xml version="1.0" encoding="utf-8"?>
<sst xmlns="http://schemas.openxmlformats.org/spreadsheetml/2006/main" count="4260" uniqueCount="310">
  <si>
    <t>Klasyfikacja      budżetowa</t>
  </si>
  <si>
    <r>
      <t xml:space="preserve">Plan 
</t>
    </r>
    <r>
      <rPr>
        <sz val="9"/>
        <rFont val="Arial CE"/>
        <family val="2"/>
      </rPr>
      <t>(po zmianach)</t>
    </r>
  </si>
  <si>
    <t>Wydatki
 wykonane</t>
  </si>
  <si>
    <t>ogółem</t>
  </si>
  <si>
    <t>dział</t>
  </si>
  <si>
    <t>rozdział</t>
  </si>
  <si>
    <t>paragraf</t>
  </si>
  <si>
    <t>010</t>
  </si>
  <si>
    <t>01005</t>
  </si>
  <si>
    <t>4300</t>
  </si>
  <si>
    <t>razem</t>
  </si>
  <si>
    <t>020</t>
  </si>
  <si>
    <t>02001</t>
  </si>
  <si>
    <t>4210</t>
  </si>
  <si>
    <t>02002</t>
  </si>
  <si>
    <t>700</t>
  </si>
  <si>
    <t>70005</t>
  </si>
  <si>
    <t>750</t>
  </si>
  <si>
    <t>710</t>
  </si>
  <si>
    <t>71013</t>
  </si>
  <si>
    <t>75011</t>
  </si>
  <si>
    <t>4010</t>
  </si>
  <si>
    <t>4040</t>
  </si>
  <si>
    <t>4110</t>
  </si>
  <si>
    <t>4120</t>
  </si>
  <si>
    <t>75019</t>
  </si>
  <si>
    <t>3030</t>
  </si>
  <si>
    <t>4410</t>
  </si>
  <si>
    <t>4420</t>
  </si>
  <si>
    <t>75020</t>
  </si>
  <si>
    <t>3020</t>
  </si>
  <si>
    <t>4260</t>
  </si>
  <si>
    <t>4270</t>
  </si>
  <si>
    <t>4430</t>
  </si>
  <si>
    <t>4440</t>
  </si>
  <si>
    <t>4480</t>
  </si>
  <si>
    <t>6060</t>
  </si>
  <si>
    <t>75045</t>
  </si>
  <si>
    <t>754</t>
  </si>
  <si>
    <t>801</t>
  </si>
  <si>
    <t>80120</t>
  </si>
  <si>
    <t>2540</t>
  </si>
  <si>
    <t>80195</t>
  </si>
  <si>
    <t>921</t>
  </si>
  <si>
    <t>92105</t>
  </si>
  <si>
    <t>2820</t>
  </si>
  <si>
    <t>92116</t>
  </si>
  <si>
    <t>926</t>
  </si>
  <si>
    <t>75495</t>
  </si>
  <si>
    <t>80130</t>
  </si>
  <si>
    <t>757</t>
  </si>
  <si>
    <t>75702</t>
  </si>
  <si>
    <t>8070</t>
  </si>
  <si>
    <t>854</t>
  </si>
  <si>
    <t>85406</t>
  </si>
  <si>
    <t>2320</t>
  </si>
  <si>
    <t>71014</t>
  </si>
  <si>
    <t>80146</t>
  </si>
  <si>
    <t>4020</t>
  </si>
  <si>
    <t>150</t>
  </si>
  <si>
    <t>15011</t>
  </si>
  <si>
    <t>600</t>
  </si>
  <si>
    <t>60014</t>
  </si>
  <si>
    <t>3110</t>
  </si>
  <si>
    <t>4140</t>
  </si>
  <si>
    <t>4500</t>
  </si>
  <si>
    <t>4520</t>
  </si>
  <si>
    <t>6050</t>
  </si>
  <si>
    <t>71015</t>
  </si>
  <si>
    <t>4530</t>
  </si>
  <si>
    <t>4610</t>
  </si>
  <si>
    <t>75405</t>
  </si>
  <si>
    <t>4050</t>
  </si>
  <si>
    <t>4060</t>
  </si>
  <si>
    <t>4070</t>
  </si>
  <si>
    <t>4080</t>
  </si>
  <si>
    <t>4220</t>
  </si>
  <si>
    <t>4230</t>
  </si>
  <si>
    <t>4250</t>
  </si>
  <si>
    <t>4550</t>
  </si>
  <si>
    <t>75411</t>
  </si>
  <si>
    <t>4510</t>
  </si>
  <si>
    <t>758</t>
  </si>
  <si>
    <t>75818</t>
  </si>
  <si>
    <t>4810</t>
  </si>
  <si>
    <t>80102</t>
  </si>
  <si>
    <t>80111</t>
  </si>
  <si>
    <t>80113</t>
  </si>
  <si>
    <t>4240</t>
  </si>
  <si>
    <t>4580</t>
  </si>
  <si>
    <t>851</t>
  </si>
  <si>
    <t>85156</t>
  </si>
  <si>
    <t>4130</t>
  </si>
  <si>
    <t>853</t>
  </si>
  <si>
    <t>85316</t>
  </si>
  <si>
    <t>85321</t>
  </si>
  <si>
    <t>85333</t>
  </si>
  <si>
    <t>85395</t>
  </si>
  <si>
    <t>85403</t>
  </si>
  <si>
    <t>85407</t>
  </si>
  <si>
    <t>85410</t>
  </si>
  <si>
    <t>85412</t>
  </si>
  <si>
    <t>85415</t>
  </si>
  <si>
    <t>3240</t>
  </si>
  <si>
    <t>85417</t>
  </si>
  <si>
    <t>92695</t>
  </si>
  <si>
    <t>9990</t>
  </si>
  <si>
    <t>Powiatowy Zarząd  Dróg</t>
  </si>
  <si>
    <t>Komenda Powiatowa Policji</t>
  </si>
  <si>
    <t>Specjalny Ośrodek Szkolno-Wychowawczy Piecewo</t>
  </si>
  <si>
    <t>I Liceum Ogólnokształcące Złotów</t>
  </si>
  <si>
    <t>Zespół Szkół Technicznych Jastrowie</t>
  </si>
  <si>
    <t>Zespół Szkół Rolniczych Złotów</t>
  </si>
  <si>
    <t>Zespół Szkół Spożywczych Krajenka</t>
  </si>
  <si>
    <t>Zespół Szkół Jastrowie</t>
  </si>
  <si>
    <t>Zespół Szkół Elektro-Mechanicznych Złotów</t>
  </si>
  <si>
    <t>Rodzinny Dom Dziecka Złotów</t>
  </si>
  <si>
    <t xml:space="preserve"> II Rodzinny Dom Dziecka Złotów</t>
  </si>
  <si>
    <t xml:space="preserve">  Rodzinny Dom Dziecka Zakrzewo</t>
  </si>
  <si>
    <t xml:space="preserve">  Rodzinny Dom Dziecka Okonek</t>
  </si>
  <si>
    <t>Placówka Opiekuńczo- Wychowawcza Jastrowie</t>
  </si>
  <si>
    <t>Powiatowe Centrum Pomocy Rodzinie Złotów</t>
  </si>
  <si>
    <t>Powiatowy Zespół ds. Orzekania O Stopniu Niepełnosprawnosci Złotów</t>
  </si>
  <si>
    <t>Powiatowy Urząd Pracy  Złotów</t>
  </si>
  <si>
    <t>Poradnia Psychologiczno - Pedagogiczna Złotów</t>
  </si>
  <si>
    <t>Poradnia Psychologiczno - Pedagogiczna Jastrowie</t>
  </si>
  <si>
    <t>Ognisko Pracy Pozaszkolnej Złotów</t>
  </si>
  <si>
    <t>85346</t>
  </si>
  <si>
    <t>85446</t>
  </si>
  <si>
    <t>75095</t>
  </si>
  <si>
    <t>Wyszczególnienie</t>
  </si>
  <si>
    <t>Rolnictwo i łowiectwo</t>
  </si>
  <si>
    <t>Zakup usług pozostałych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</si>
  <si>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</si>
  <si>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</si>
  <si>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</si>
  <si>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</si>
  <si>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</si>
  <si>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</si>
  <si>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</si>
  <si>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</si>
  <si>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</si>
  <si>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</si>
  <si>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zakladowy fundusz świadczeń socjalnych</t>
  </si>
  <si>
    <t>Wydatki na zakupy inwestycyjne jednostek budżetowych</t>
  </si>
  <si>
    <t>Leśnictwo</t>
  </si>
  <si>
    <t>Różne wydatki na rzecz osób fizycznych</t>
  </si>
  <si>
    <t>Transport i łączność</t>
  </si>
  <si>
    <t>Nagrody i wydatki osobowe nie zaliczone do wynagrodzeń</t>
  </si>
  <si>
    <t>Wpłaty na PFRON</t>
  </si>
  <si>
    <t>Podatek od nieruchomości</t>
  </si>
  <si>
    <t>Pozostałe podatki na rzecz budżetów jednostek samorządu terytorialnego</t>
  </si>
  <si>
    <t>Opłaty na rzecz budżetów jednostek samorządu terytorialnego</t>
  </si>
  <si>
    <t>Wydatki inwestycyjne jednostek budżetowych</t>
  </si>
  <si>
    <t>Gospodarka mieszkaniowa</t>
  </si>
  <si>
    <t>Działalność usługowa</t>
  </si>
  <si>
    <t>Administracja publiczna</t>
  </si>
  <si>
    <t>Składki na ubezpieczeniespołeczne</t>
  </si>
  <si>
    <t>Podróże służbowe zagraniczne</t>
  </si>
  <si>
    <t>Podatek od towarów i usług (VAT)</t>
  </si>
  <si>
    <t>Koszty postępowania sądowego i prokuratorskiego</t>
  </si>
  <si>
    <t>Bezpieczeństwo publiczne i ochrona przeciwpożarowa</t>
  </si>
  <si>
    <t>Nagrody i wydatki osobowe nie zaliczane do wynagrodzeń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</si>
  <si>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</si>
  <si>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</si>
  <si>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</si>
  <si>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Zakup środków żywności</t>
  </si>
  <si>
    <t>Odpisy na zakładowy fundusz świadczeń socjalnych</t>
  </si>
  <si>
    <t>Opłaty na rzecz budżetu państwa</t>
  </si>
  <si>
    <t>Obsługa długu publicznego</t>
  </si>
  <si>
    <t>Różne rozliczenia</t>
  </si>
  <si>
    <t xml:space="preserve">Rezerwy </t>
  </si>
  <si>
    <t>Oświata i wychowanie</t>
  </si>
  <si>
    <t>Wpłaty na Państwowy Fundusz Rehabilitacji Osób Niepełnosprawnych</t>
  </si>
  <si>
    <t>Zakup pomocy naukowych, dydaktycznych i książek</t>
  </si>
  <si>
    <t>Dotacja celowa z budżetu na finansowanie lub dofinansowanie zadań zleconych do realizacji stowarzyszeniom</t>
  </si>
  <si>
    <t>Podróże słuzbowe krajowe</t>
  </si>
  <si>
    <t>Pozostałe odsetki</t>
  </si>
  <si>
    <t>Ochrona zdrowia</t>
  </si>
  <si>
    <t>Składki na ubezpieczenie zdrowotne</t>
  </si>
  <si>
    <t>Opieka społeczna</t>
  </si>
  <si>
    <t>Świadczenia społeczne</t>
  </si>
  <si>
    <t>Zakup środków żwyności</t>
  </si>
  <si>
    <t>Wynagrodzenia osobowe pracownikow</t>
  </si>
  <si>
    <t>Odpisy na zakładowy fudnusz świadczeń socjalnych</t>
  </si>
  <si>
    <t>Edukacyjna opieka wychowawcza</t>
  </si>
  <si>
    <t>Dotacje celowe przekazane dla powiatu na zadania bieżące realizowane na podstawie porozumień (umów) między jednostkami samorządu terytorialnego</t>
  </si>
  <si>
    <t>Stypendia oraz inne formy pomocy dla uczniów</t>
  </si>
  <si>
    <t>Kultura i ochrona dziedzictwa narodowego</t>
  </si>
  <si>
    <t>Kultura fizyczna i sport</t>
  </si>
  <si>
    <t>Gospodarka leśna</t>
  </si>
  <si>
    <t>Nadzór nad gospodarką leśną</t>
  </si>
  <si>
    <t>Drogi publiczne powiatowe</t>
  </si>
  <si>
    <t>Gospodarka gruntami i nieruchomościami</t>
  </si>
  <si>
    <t>Prace geodezyjne i kartograficzne (nieinwestycyjne)</t>
  </si>
  <si>
    <t>Opracowania geodezyjne i kartograficzne</t>
  </si>
  <si>
    <t>Nadzór budowlany</t>
  </si>
  <si>
    <t>Urzędy wojewódzkie</t>
  </si>
  <si>
    <t>Rady powiatów</t>
  </si>
  <si>
    <t>Starostwa powiatowe</t>
  </si>
  <si>
    <t>Komisje poborowe</t>
  </si>
  <si>
    <t>Pozostała działalność</t>
  </si>
  <si>
    <t>Komendy powiatowe Policji</t>
  </si>
  <si>
    <t>Komendy powiatowe Państwowej Straży Pożarnej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</si>
  <si>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</si>
  <si>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</si>
  <si>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</si>
  <si>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</si>
  <si>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</si>
  <si>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Szkoły zawodowe</t>
  </si>
  <si>
    <t>Dokształcanie i doskonalenie nauczycieli</t>
  </si>
  <si>
    <t>Placówki opiekuńczo-wychowawcze</t>
  </si>
  <si>
    <t>Rodziny zastępcze</t>
  </si>
  <si>
    <t>Zasiłki rodzinne, pielegnacyjne i wychowawcze</t>
  </si>
  <si>
    <t>Powiatowe centra pomocy rodzinie</t>
  </si>
  <si>
    <t>Zespoły do spraw orzekania o stopniu niepełnosprawności</t>
  </si>
  <si>
    <t>Ośrodki adopcyjno-opiekuńcze</t>
  </si>
  <si>
    <t>Powiatowe urzędy pracy</t>
  </si>
  <si>
    <t>Specjalne ośrodki szkolno-wychowawcze</t>
  </si>
  <si>
    <t>Poradnie psychologiczno-pedagogiczne oraz inne poradnie specjalistyczne</t>
  </si>
  <si>
    <t>Placówki wychowania pozaszkolnego</t>
  </si>
  <si>
    <t>Internaty i bursy szkolne</t>
  </si>
  <si>
    <t>Kolonie i obozy oraz inne formy wypoczynku dzieci i młodzieży szkolnej</t>
  </si>
  <si>
    <t>Pomoc materialna dla uczniów</t>
  </si>
  <si>
    <t>Szkolne schroniska młodzieżowe</t>
  </si>
  <si>
    <t>Pozostałe zadania w zakresie kultury</t>
  </si>
  <si>
    <t>Biblioteki</t>
  </si>
  <si>
    <t>Plan 
na rok 2003</t>
  </si>
  <si>
    <t>Załącznik Nr 2 do</t>
  </si>
  <si>
    <t>Zarządu Powiatu Złotowskiego</t>
  </si>
  <si>
    <t xml:space="preserve">WYDATKI -  zestawienie według działów , rozdziałów i paragrafów </t>
  </si>
  <si>
    <t>Składki na ubezpieczenia zdrowotne oraz świadczenia dla osób nie objętych obowiązkiem ubezpieczenia zdrowotnego</t>
  </si>
  <si>
    <t>Odpis na zakładowy fundusz świadczeń socjalnych</t>
  </si>
  <si>
    <t>Dodatkowe wynagrodzenia roczne</t>
  </si>
  <si>
    <t>Odsetki i dyskonto od obligacji skarbowych papierów wartościowych oraz pożyczek i kredytów</t>
  </si>
  <si>
    <t>Rezerwy</t>
  </si>
  <si>
    <t>Dotacja podmiotowa z budżetu dla niepublicznej szkoły lub innej niepublicznej placówki oświatowo wychowawczej</t>
  </si>
  <si>
    <t>Wynagrodzenie osobowe pracowników</t>
  </si>
  <si>
    <t>Dotacje celowe przekazane dla powiatu na zadania bieżące realizowane na podstawie porozumień (umów) między j.s.t.</t>
  </si>
  <si>
    <t>Plan Finansowy od dnia 01 stycznia 2003 roku                                                   dla Starostwa Powiatowego w Złotowie</t>
  </si>
  <si>
    <t>Plan Finansowy od dnia 01 stycznia 2003 roku                                                   dla Powiatowego Inspektoratu Nadzoru Budowlanego</t>
  </si>
  <si>
    <t>751</t>
  </si>
  <si>
    <t>75109</t>
  </si>
  <si>
    <t>Urzędy naczelnych organów władzy państwowej,kontroli i ochrony prawa oraz sądownictwa</t>
  </si>
  <si>
    <t>Zmniejszenia</t>
  </si>
  <si>
    <t>Zwiększenia</t>
  </si>
  <si>
    <t>Zespół Szkół Ekonomicznych Zlotów</t>
  </si>
  <si>
    <t>Komenda Powiatowa PSP Złotów</t>
  </si>
  <si>
    <t>Wydatki  inwestycyjne jednostek budżetowych</t>
  </si>
  <si>
    <t>.</t>
  </si>
  <si>
    <t>4280</t>
  </si>
  <si>
    <t>Zakup usług zdrowotnych</t>
  </si>
  <si>
    <t>Prace geodezyjne - urządzeniowe na potrzeby rolnictwa</t>
  </si>
  <si>
    <t>Wybory do rad gmin,rad powiatów i sejmików województw, wybory wójtów, burmistrzyów i prezydentów miast oraz referenda gminne,powiatowe i wojewódzkie</t>
  </si>
  <si>
    <t>Odsetki i dyskonto od krajowych skarbowych papierów wartościowych oraz od krajowych pożyczek i kredytów</t>
  </si>
  <si>
    <t>Dotacja podmiotowa z budżetu dla niepublicznej jednostki systemu oświaty</t>
  </si>
  <si>
    <t>Uchwały Nr 43/ 102/2003</t>
  </si>
  <si>
    <t>z dnia 29 październik 2003 roku</t>
  </si>
  <si>
    <t>231</t>
  </si>
  <si>
    <t>01017</t>
  </si>
  <si>
    <t>Ochrona roślin</t>
  </si>
  <si>
    <t>852</t>
  </si>
  <si>
    <t>852301</t>
  </si>
  <si>
    <t>85201</t>
  </si>
  <si>
    <t>0</t>
  </si>
  <si>
    <t>Zakupy inwestycyjne</t>
  </si>
  <si>
    <t>85204</t>
  </si>
  <si>
    <t>85216</t>
  </si>
  <si>
    <t>85218</t>
  </si>
  <si>
    <t>85226</t>
  </si>
  <si>
    <t>85295</t>
  </si>
  <si>
    <t>Zakup uslug pozostalych</t>
  </si>
  <si>
    <t>85153</t>
  </si>
  <si>
    <t>Dotacje celowe przekazane dla powiatu na zadania bieżace realzowane na podstawie porozumień (umów) między jednostkami samorzadu terytorialego</t>
  </si>
  <si>
    <t>2310</t>
  </si>
  <si>
    <t>Dotacje celowe przekazane gminie lub miastu stołecznemu Warszawie na zadania bieżące realizowane na podstawie porozumień (umów) między jednostkami samorzadu terytorialnego</t>
  </si>
  <si>
    <t>Zwalczanie narkomanii</t>
  </si>
  <si>
    <t>Załacznik nr 2 do</t>
  </si>
  <si>
    <t>Zakup sprzetu i uzbrojenia</t>
  </si>
  <si>
    <t>85111</t>
  </si>
  <si>
    <t>6220</t>
  </si>
  <si>
    <t>Dotacje celowe z budżetu na finansowanie lub dofinansowanie kosztów realizacji inwestycji i zakupów inwestycyjnych innych jednostek sektora finansów publicznych</t>
  </si>
  <si>
    <t>Dotacja celowa na finansowanie lub dofinansowanie stowarzyszeniom</t>
  </si>
  <si>
    <t>85212</t>
  </si>
  <si>
    <t>Świadczenia rodzinne oraz składki na ubezpieczenia emerytalne i rentowe z ubezpieczenia społecznego</t>
  </si>
  <si>
    <t>85336</t>
  </si>
  <si>
    <t>Zakup usug zdrowotnych</t>
  </si>
  <si>
    <t>85141</t>
  </si>
  <si>
    <t>803</t>
  </si>
  <si>
    <t>80309</t>
  </si>
  <si>
    <t>3218</t>
  </si>
  <si>
    <t>3219</t>
  </si>
  <si>
    <t>3248</t>
  </si>
  <si>
    <t>3249</t>
  </si>
  <si>
    <t>75414</t>
  </si>
  <si>
    <t xml:space="preserve">Obrona cywilna </t>
  </si>
  <si>
    <t>Wydatki na zakupy inwestycyjne</t>
  </si>
  <si>
    <t>80134</t>
  </si>
  <si>
    <t>Odpisy na ZFSS</t>
  </si>
  <si>
    <t>85311</t>
  </si>
  <si>
    <t>3070</t>
  </si>
  <si>
    <t>Wydatki osobowe niezaliczane do uposażeń wypłacone żołnierzom i funkcjonariuszom</t>
  </si>
  <si>
    <t>4180</t>
  </si>
  <si>
    <t>Równoważniki pieniężne i ekwiwalenty dla żołnierzy i funkcjonariuszy</t>
  </si>
  <si>
    <t>4350</t>
  </si>
  <si>
    <t>Opłaty za usługi internetowe</t>
  </si>
  <si>
    <t>swiadczenia domy dziecka</t>
  </si>
  <si>
    <t>Plan</t>
  </si>
  <si>
    <t>z dnia 30 marca  2005 roku</t>
  </si>
  <si>
    <t>Uchwały Nr 133/235/2005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</si>
</sst>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5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4"/>
      <name val="Arial CE"/>
      <family val="2"/>
    </font>
    <font>
      <b/>
      <sz val="10"/>
      <color indexed="53"/>
      <name val="Arial CE"/>
      <family val="2"/>
    </font>
    <font>
      <b/>
      <sz val="10"/>
      <color indexed="5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0"/>
    </font>
    <font>
      <sz val="11"/>
      <name val="Arial PL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PL"/>
      <family val="0"/>
    </font>
    <font>
      <b/>
      <sz val="12"/>
      <name val="Arial PL"/>
      <family val="0"/>
    </font>
    <font>
      <sz val="16"/>
      <name val="Arial PL"/>
      <family val="0"/>
    </font>
    <font>
      <b/>
      <sz val="14"/>
      <color indexed="10"/>
      <name val="Arial CE"/>
      <family val="2"/>
    </font>
    <font>
      <sz val="10"/>
      <color indexed="10"/>
      <name val="Arial P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49" fontId="0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9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vertical="center"/>
    </xf>
    <xf numFmtId="0" fontId="0" fillId="2" borderId="0" xfId="0" applyFill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4" fontId="13" fillId="2" borderId="20" xfId="0" applyNumberFormat="1" applyFont="1" applyFill="1" applyBorder="1" applyAlignment="1">
      <alignment vertical="center"/>
    </xf>
    <xf numFmtId="0" fontId="14" fillId="2" borderId="0" xfId="0" applyFont="1" applyFill="1" applyAlignment="1">
      <alignment/>
    </xf>
    <xf numFmtId="49" fontId="0" fillId="3" borderId="15" xfId="0" applyNumberFormat="1" applyFont="1" applyFill="1" applyBorder="1" applyAlignment="1">
      <alignment vertical="center"/>
    </xf>
    <xf numFmtId="49" fontId="0" fillId="3" borderId="16" xfId="0" applyNumberFormat="1" applyFont="1" applyFill="1" applyBorder="1" applyAlignment="1">
      <alignment vertical="center"/>
    </xf>
    <xf numFmtId="49" fontId="0" fillId="3" borderId="18" xfId="0" applyNumberFormat="1" applyFont="1" applyFill="1" applyBorder="1" applyAlignment="1">
      <alignment vertical="center"/>
    </xf>
    <xf numFmtId="4" fontId="0" fillId="3" borderId="15" xfId="0" applyNumberFormat="1" applyFont="1" applyFill="1" applyBorder="1" applyAlignment="1">
      <alignment vertical="center"/>
    </xf>
    <xf numFmtId="4" fontId="0" fillId="3" borderId="16" xfId="0" applyNumberFormat="1" applyFont="1" applyFill="1" applyBorder="1" applyAlignment="1">
      <alignment horizontal="right" vertical="center"/>
    </xf>
    <xf numFmtId="4" fontId="0" fillId="3" borderId="17" xfId="0" applyNumberFormat="1" applyFont="1" applyFill="1" applyBorder="1" applyAlignment="1">
      <alignment horizontal="right" vertical="center"/>
    </xf>
    <xf numFmtId="0" fontId="0" fillId="3" borderId="0" xfId="0" applyFill="1" applyAlignment="1">
      <alignment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41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49" fontId="0" fillId="0" borderId="41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vertical="center"/>
    </xf>
    <xf numFmtId="0" fontId="8" fillId="0" borderId="43" xfId="0" applyFont="1" applyBorder="1" applyAlignment="1">
      <alignment wrapText="1"/>
    </xf>
    <xf numFmtId="4" fontId="0" fillId="0" borderId="42" xfId="0" applyNumberFormat="1" applyFont="1" applyBorder="1" applyAlignment="1">
      <alignment vertical="center"/>
    </xf>
    <xf numFmtId="0" fontId="8" fillId="0" borderId="44" xfId="0" applyFont="1" applyBorder="1" applyAlignment="1">
      <alignment wrapText="1"/>
    </xf>
    <xf numFmtId="4" fontId="8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0" fontId="1" fillId="0" borderId="41" xfId="0" applyFont="1" applyFill="1" applyBorder="1" applyAlignment="1">
      <alignment vertical="center" wrapText="1"/>
    </xf>
    <xf numFmtId="4" fontId="0" fillId="0" borderId="41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18" fillId="0" borderId="42" xfId="0" applyNumberFormat="1" applyFont="1" applyBorder="1" applyAlignment="1">
      <alignment vertical="center"/>
    </xf>
    <xf numFmtId="1" fontId="16" fillId="0" borderId="41" xfId="0" applyNumberFormat="1" applyFont="1" applyFill="1" applyBorder="1" applyAlignment="1" quotePrefix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 wrapText="1"/>
    </xf>
    <xf numFmtId="1" fontId="17" fillId="0" borderId="42" xfId="0" applyNumberFormat="1" applyFont="1" applyFill="1" applyBorder="1" applyAlignment="1" quotePrefix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8" fillId="0" borderId="46" xfId="0" applyFont="1" applyBorder="1" applyAlignment="1">
      <alignment wrapText="1"/>
    </xf>
    <xf numFmtId="4" fontId="0" fillId="0" borderId="41" xfId="0" applyNumberFormat="1" applyFont="1" applyBorder="1" applyAlignment="1">
      <alignment vertical="center"/>
    </xf>
    <xf numFmtId="0" fontId="8" fillId="0" borderId="44" xfId="0" applyFont="1" applyBorder="1" applyAlignment="1">
      <alignment wrapText="1"/>
    </xf>
    <xf numFmtId="1" fontId="16" fillId="0" borderId="41" xfId="0" applyNumberFormat="1" applyFont="1" applyFill="1" applyBorder="1" applyAlignment="1">
      <alignment horizontal="center" vertical="center"/>
    </xf>
    <xf numFmtId="1" fontId="17" fillId="0" borderId="42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wrapText="1"/>
    </xf>
    <xf numFmtId="49" fontId="0" fillId="0" borderId="41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horizontal="left" vertical="top"/>
    </xf>
    <xf numFmtId="0" fontId="17" fillId="0" borderId="41" xfId="0" applyFont="1" applyFill="1" applyBorder="1" applyAlignment="1">
      <alignment horizontal="center" vertical="center"/>
    </xf>
    <xf numFmtId="0" fontId="8" fillId="0" borderId="47" xfId="0" applyFont="1" applyBorder="1" applyAlignment="1">
      <alignment wrapText="1"/>
    </xf>
    <xf numFmtId="4" fontId="0" fillId="0" borderId="41" xfId="0" applyNumberFormat="1" applyFont="1" applyBorder="1" applyAlignment="1">
      <alignment horizontal="right" vertical="top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wrapText="1"/>
    </xf>
    <xf numFmtId="49" fontId="18" fillId="0" borderId="45" xfId="0" applyNumberFormat="1" applyFont="1" applyBorder="1" applyAlignment="1">
      <alignment vertical="center"/>
    </xf>
    <xf numFmtId="49" fontId="8" fillId="0" borderId="45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4" fontId="0" fillId="0" borderId="41" xfId="0" applyNumberFormat="1" applyFont="1" applyBorder="1" applyAlignment="1">
      <alignment horizontal="right" vertical="center"/>
    </xf>
    <xf numFmtId="49" fontId="5" fillId="0" borderId="45" xfId="0" applyNumberFormat="1" applyFont="1" applyBorder="1" applyAlignment="1">
      <alignment vertical="center"/>
    </xf>
    <xf numFmtId="1" fontId="17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wrapText="1"/>
    </xf>
    <xf numFmtId="49" fontId="5" fillId="0" borderId="45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5" xfId="0" applyNumberFormat="1" applyFont="1" applyFill="1" applyBorder="1" applyAlignment="1">
      <alignment vertical="center"/>
    </xf>
    <xf numFmtId="49" fontId="0" fillId="0" borderId="45" xfId="0" applyNumberFormat="1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0" fontId="8" fillId="0" borderId="48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5" fillId="0" borderId="41" xfId="0" applyNumberFormat="1" applyFont="1" applyFill="1" applyBorder="1" applyAlignment="1" quotePrefix="1">
      <alignment horizontal="right" vertical="center"/>
    </xf>
    <xf numFmtId="4" fontId="8" fillId="0" borderId="41" xfId="0" applyNumberFormat="1" applyFont="1" applyFill="1" applyBorder="1" applyAlignment="1" quotePrefix="1">
      <alignment horizontal="right" vertical="center"/>
    </xf>
    <xf numFmtId="4" fontId="8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10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14" fillId="2" borderId="0" xfId="0" applyFont="1" applyFill="1" applyBorder="1" applyAlignment="1">
      <alignment/>
    </xf>
    <xf numFmtId="49" fontId="1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vertical="center" wrapText="1"/>
    </xf>
    <xf numFmtId="49" fontId="8" fillId="0" borderId="42" xfId="0" applyNumberFormat="1" applyFont="1" applyBorder="1" applyAlignment="1">
      <alignment vertical="center" wrapText="1"/>
    </xf>
    <xf numFmtId="4" fontId="0" fillId="0" borderId="49" xfId="0" applyNumberFormat="1" applyFont="1" applyBorder="1" applyAlignment="1">
      <alignment horizontal="right" vertical="center"/>
    </xf>
    <xf numFmtId="4" fontId="0" fillId="0" borderId="49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top"/>
    </xf>
    <xf numFmtId="0" fontId="16" fillId="0" borderId="50" xfId="0" applyFont="1" applyFill="1" applyBorder="1" applyAlignment="1">
      <alignment horizontal="center" vertical="center"/>
    </xf>
    <xf numFmtId="0" fontId="8" fillId="0" borderId="41" xfId="0" applyFont="1" applyBorder="1" applyAlignment="1">
      <alignment wrapText="1"/>
    </xf>
    <xf numFmtId="4" fontId="5" fillId="0" borderId="2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2" fillId="0" borderId="0" xfId="0" applyNumberFormat="1" applyFont="1" applyAlignment="1">
      <alignment/>
    </xf>
    <xf numFmtId="49" fontId="0" fillId="0" borderId="51" xfId="0" applyNumberFormat="1" applyFont="1" applyBorder="1" applyAlignment="1">
      <alignment vertical="center"/>
    </xf>
    <xf numFmtId="4" fontId="0" fillId="0" borderId="52" xfId="0" applyNumberFormat="1" applyFont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9" fontId="0" fillId="0" borderId="41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5" fillId="0" borderId="53" xfId="0" applyNumberFormat="1" applyFont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4" fontId="0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/>
    </xf>
    <xf numFmtId="4" fontId="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49" fontId="8" fillId="0" borderId="43" xfId="0" applyNumberFormat="1" applyFont="1" applyBorder="1" applyAlignment="1">
      <alignment vertical="center"/>
    </xf>
    <xf numFmtId="49" fontId="8" fillId="0" borderId="43" xfId="0" applyNumberFormat="1" applyFont="1" applyBorder="1" applyAlignment="1">
      <alignment vertical="center"/>
    </xf>
    <xf numFmtId="0" fontId="8" fillId="0" borderId="45" xfId="0" applyFont="1" applyBorder="1" applyAlignment="1">
      <alignment wrapText="1"/>
    </xf>
    <xf numFmtId="4" fontId="8" fillId="0" borderId="43" xfId="0" applyNumberFormat="1" applyFont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wrapText="1"/>
    </xf>
    <xf numFmtId="4" fontId="8" fillId="0" borderId="45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49" fontId="8" fillId="5" borderId="45" xfId="0" applyNumberFormat="1" applyFont="1" applyFill="1" applyBorder="1" applyAlignment="1">
      <alignment vertical="center"/>
    </xf>
    <xf numFmtId="0" fontId="8" fillId="5" borderId="43" xfId="0" applyFont="1" applyFill="1" applyBorder="1" applyAlignment="1">
      <alignment wrapText="1"/>
    </xf>
    <xf numFmtId="4" fontId="8" fillId="5" borderId="45" xfId="0" applyNumberFormat="1" applyFont="1" applyFill="1" applyBorder="1" applyAlignment="1">
      <alignment vertical="center"/>
    </xf>
    <xf numFmtId="0" fontId="8" fillId="5" borderId="0" xfId="0" applyFont="1" applyFill="1" applyAlignment="1">
      <alignment/>
    </xf>
    <xf numFmtId="49" fontId="0" fillId="5" borderId="45" xfId="0" applyNumberFormat="1" applyFont="1" applyFill="1" applyBorder="1" applyAlignment="1">
      <alignment vertical="center"/>
    </xf>
    <xf numFmtId="0" fontId="1" fillId="5" borderId="41" xfId="0" applyFont="1" applyFill="1" applyBorder="1" applyAlignment="1">
      <alignment vertical="center" wrapText="1"/>
    </xf>
    <xf numFmtId="4" fontId="0" fillId="5" borderId="45" xfId="0" applyNumberFormat="1" applyFont="1" applyFill="1" applyBorder="1" applyAlignment="1">
      <alignment vertical="center"/>
    </xf>
    <xf numFmtId="49" fontId="0" fillId="5" borderId="41" xfId="0" applyNumberFormat="1" applyFont="1" applyFill="1" applyBorder="1" applyAlignment="1">
      <alignment vertical="center"/>
    </xf>
    <xf numFmtId="4" fontId="0" fillId="5" borderId="41" xfId="0" applyNumberFormat="1" applyFont="1" applyFill="1" applyBorder="1" applyAlignment="1">
      <alignment vertical="center"/>
    </xf>
    <xf numFmtId="49" fontId="0" fillId="5" borderId="15" xfId="0" applyNumberFormat="1" applyFont="1" applyFill="1" applyBorder="1" applyAlignment="1">
      <alignment vertical="center"/>
    </xf>
    <xf numFmtId="49" fontId="0" fillId="5" borderId="16" xfId="0" applyNumberFormat="1" applyFont="1" applyFill="1" applyBorder="1" applyAlignment="1">
      <alignment vertical="center"/>
    </xf>
    <xf numFmtId="49" fontId="0" fillId="5" borderId="18" xfId="0" applyNumberFormat="1" applyFont="1" applyFill="1" applyBorder="1" applyAlignment="1">
      <alignment vertical="center"/>
    </xf>
    <xf numFmtId="4" fontId="0" fillId="5" borderId="15" xfId="0" applyNumberFormat="1" applyFont="1" applyFill="1" applyBorder="1" applyAlignment="1">
      <alignment vertical="center"/>
    </xf>
    <xf numFmtId="4" fontId="0" fillId="5" borderId="17" xfId="0" applyNumberFormat="1" applyFont="1" applyFill="1" applyBorder="1" applyAlignment="1">
      <alignment horizontal="right" vertical="center"/>
    </xf>
    <xf numFmtId="4" fontId="0" fillId="5" borderId="16" xfId="0" applyNumberFormat="1" applyFont="1" applyFill="1" applyBorder="1" applyAlignment="1">
      <alignment horizontal="right" vertical="center"/>
    </xf>
    <xf numFmtId="4" fontId="0" fillId="5" borderId="9" xfId="0" applyNumberFormat="1" applyFont="1" applyFill="1" applyBorder="1" applyAlignment="1">
      <alignment vertical="center"/>
    </xf>
    <xf numFmtId="49" fontId="0" fillId="5" borderId="6" xfId="0" applyNumberFormat="1" applyFont="1" applyFill="1" applyBorder="1" applyAlignment="1">
      <alignment vertical="center"/>
    </xf>
    <xf numFmtId="49" fontId="0" fillId="5" borderId="12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" fontId="5" fillId="5" borderId="15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" fontId="5" fillId="5" borderId="17" xfId="0" applyNumberFormat="1" applyFont="1" applyFill="1" applyBorder="1" applyAlignment="1">
      <alignment vertical="center"/>
    </xf>
    <xf numFmtId="4" fontId="0" fillId="5" borderId="52" xfId="0" applyNumberFormat="1" applyFont="1" applyFill="1" applyBorder="1" applyAlignment="1">
      <alignment horizontal="right" vertical="center"/>
    </xf>
    <xf numFmtId="49" fontId="0" fillId="0" borderId="41" xfId="0" applyNumberFormat="1" applyFont="1" applyFill="1" applyBorder="1" applyAlignment="1">
      <alignment vertical="center"/>
    </xf>
    <xf numFmtId="4" fontId="0" fillId="0" borderId="41" xfId="0" applyNumberFormat="1" applyFont="1" applyFill="1" applyBorder="1" applyAlignment="1">
      <alignment vertical="center"/>
    </xf>
    <xf numFmtId="164" fontId="8" fillId="0" borderId="50" xfId="0" applyNumberFormat="1" applyFont="1" applyFill="1" applyBorder="1" applyAlignment="1">
      <alignment vertical="center"/>
    </xf>
    <xf numFmtId="49" fontId="18" fillId="0" borderId="43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8" xfId="0" applyNumberFormat="1" applyFont="1" applyBorder="1" applyAlignment="1">
      <alignment vertical="center"/>
    </xf>
    <xf numFmtId="4" fontId="5" fillId="0" borderId="41" xfId="0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49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" fontId="0" fillId="0" borderId="54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center" vertical="center" wrapText="1"/>
    </xf>
    <xf numFmtId="49" fontId="5" fillId="2" borderId="60" xfId="0" applyNumberFormat="1" applyFont="1" applyFill="1" applyBorder="1" applyAlignment="1">
      <alignment horizontal="center" vertical="center"/>
    </xf>
    <xf numFmtId="49" fontId="5" fillId="2" borderId="58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66"/>
  <sheetViews>
    <sheetView tabSelected="1" zoomScale="75" zoomScaleNormal="75" workbookViewId="0" topLeftCell="A79">
      <selection activeCell="E1218" sqref="E1218"/>
    </sheetView>
  </sheetViews>
  <sheetFormatPr defaultColWidth="9.00390625" defaultRowHeight="12.75"/>
  <cols>
    <col min="1" max="1" width="6.375" style="17" customWidth="1"/>
    <col min="2" max="2" width="9.00390625" style="14" customWidth="1"/>
    <col min="3" max="3" width="15.125" style="14" customWidth="1"/>
    <col min="4" max="4" width="47.75390625" style="14" customWidth="1"/>
    <col min="5" max="5" width="28.875" style="179" customWidth="1"/>
    <col min="6" max="16384" width="9.125" style="196" customWidth="1"/>
  </cols>
  <sheetData>
    <row r="1" spans="1:5" ht="12.75">
      <c r="A1" s="219"/>
      <c r="B1" s="220"/>
      <c r="C1" s="220"/>
      <c r="D1" s="220"/>
      <c r="E1" s="221" t="s">
        <v>277</v>
      </c>
    </row>
    <row r="2" spans="1:5" ht="15.75" customHeight="1">
      <c r="A2" s="219"/>
      <c r="B2" s="220"/>
      <c r="C2" s="220"/>
      <c r="D2" s="220"/>
      <c r="E2" s="302" t="s">
        <v>309</v>
      </c>
    </row>
    <row r="3" spans="1:5" ht="15.75" customHeight="1">
      <c r="A3" s="219"/>
      <c r="B3" s="220"/>
      <c r="C3" s="220"/>
      <c r="D3" s="220"/>
      <c r="E3" s="221" t="s">
        <v>229</v>
      </c>
    </row>
    <row r="4" spans="1:5" ht="12.75">
      <c r="A4" s="219"/>
      <c r="B4" s="220"/>
      <c r="C4" s="220"/>
      <c r="D4" s="220"/>
      <c r="E4" s="221" t="s">
        <v>308</v>
      </c>
    </row>
    <row r="5" spans="1:5" ht="12.75">
      <c r="A5" s="219"/>
      <c r="B5" s="220"/>
      <c r="C5" s="220"/>
      <c r="D5" s="220"/>
      <c r="E5" s="219"/>
    </row>
    <row r="6" spans="1:5" ht="12.75">
      <c r="A6" s="219"/>
      <c r="B6" s="220"/>
      <c r="C6" s="220"/>
      <c r="D6" s="220"/>
      <c r="E6" s="221"/>
    </row>
    <row r="7" spans="1:5" ht="15.75">
      <c r="A7" s="332" t="s">
        <v>230</v>
      </c>
      <c r="B7" s="332"/>
      <c r="C7" s="332"/>
      <c r="D7" s="332"/>
      <c r="E7" s="332"/>
    </row>
    <row r="8" spans="1:5" ht="12.75">
      <c r="A8" s="219"/>
      <c r="B8" s="220"/>
      <c r="C8" s="220"/>
      <c r="D8" s="220"/>
      <c r="E8" s="221"/>
    </row>
    <row r="9" spans="1:5" ht="13.5" thickBot="1">
      <c r="A9" s="219"/>
      <c r="B9" s="220"/>
      <c r="C9" s="220"/>
      <c r="D9" s="220"/>
      <c r="E9" s="221"/>
    </row>
    <row r="10" spans="1:5" ht="12.75" customHeight="1">
      <c r="A10" s="314" t="s">
        <v>0</v>
      </c>
      <c r="B10" s="306"/>
      <c r="C10" s="307"/>
      <c r="D10" s="311" t="s">
        <v>130</v>
      </c>
      <c r="E10" s="336" t="s">
        <v>307</v>
      </c>
    </row>
    <row r="11" spans="1:5" ht="13.5" thickBot="1">
      <c r="A11" s="315"/>
      <c r="B11" s="316"/>
      <c r="C11" s="317"/>
      <c r="D11" s="312"/>
      <c r="E11" s="337"/>
    </row>
    <row r="12" spans="1:5" ht="19.5" customHeight="1" thickBot="1">
      <c r="A12" s="123" t="s">
        <v>4</v>
      </c>
      <c r="B12" s="123" t="s">
        <v>5</v>
      </c>
      <c r="C12" s="123" t="s">
        <v>6</v>
      </c>
      <c r="D12" s="313"/>
      <c r="E12" s="338"/>
    </row>
    <row r="13" spans="1:5" ht="13.5" thickBot="1">
      <c r="A13" s="124">
        <v>1</v>
      </c>
      <c r="B13" s="125">
        <v>2</v>
      </c>
      <c r="C13" s="124">
        <v>3</v>
      </c>
      <c r="D13" s="124">
        <v>4</v>
      </c>
      <c r="E13" s="195">
        <v>5</v>
      </c>
    </row>
    <row r="14" spans="1:5" s="197" customFormat="1" ht="23.25" customHeight="1">
      <c r="A14" s="126" t="s">
        <v>7</v>
      </c>
      <c r="B14" s="241"/>
      <c r="C14" s="126"/>
      <c r="D14" s="126" t="s">
        <v>131</v>
      </c>
      <c r="E14" s="127">
        <f>SUM(E15,E17)</f>
        <v>72600</v>
      </c>
    </row>
    <row r="15" spans="1:5" s="199" customFormat="1" ht="38.25" customHeight="1">
      <c r="A15" s="264"/>
      <c r="B15" s="265" t="s">
        <v>8</v>
      </c>
      <c r="C15" s="265"/>
      <c r="D15" s="266" t="s">
        <v>252</v>
      </c>
      <c r="E15" s="267">
        <f>SUM(E16)</f>
        <v>67100</v>
      </c>
    </row>
    <row r="16" spans="1:5" ht="25.5" customHeight="1">
      <c r="A16" s="131"/>
      <c r="B16" s="131"/>
      <c r="C16" s="131" t="s">
        <v>9</v>
      </c>
      <c r="D16" s="131" t="s">
        <v>132</v>
      </c>
      <c r="E16" s="151">
        <v>67100</v>
      </c>
    </row>
    <row r="17" spans="1:5" s="199" customFormat="1" ht="38.25" customHeight="1">
      <c r="A17" s="133"/>
      <c r="B17" s="128" t="s">
        <v>259</v>
      </c>
      <c r="C17" s="128"/>
      <c r="D17" s="119" t="s">
        <v>260</v>
      </c>
      <c r="E17" s="129">
        <f>SUM(E18)</f>
        <v>5500</v>
      </c>
    </row>
    <row r="18" spans="1:5" ht="19.5" customHeight="1">
      <c r="A18" s="130"/>
      <c r="B18" s="130"/>
      <c r="C18" s="130" t="s">
        <v>9</v>
      </c>
      <c r="D18" s="130" t="s">
        <v>132</v>
      </c>
      <c r="E18" s="135">
        <v>5500</v>
      </c>
    </row>
    <row r="19" spans="1:5" ht="19.5" customHeight="1">
      <c r="A19" s="153">
        <v>700</v>
      </c>
      <c r="B19" s="146"/>
      <c r="C19" s="146"/>
      <c r="D19" s="147" t="s">
        <v>154</v>
      </c>
      <c r="E19" s="132">
        <f>SUM(E20)</f>
        <v>5000</v>
      </c>
    </row>
    <row r="20" spans="1:5" s="198" customFormat="1" ht="19.5" customHeight="1">
      <c r="A20" s="154"/>
      <c r="B20" s="157" t="s">
        <v>16</v>
      </c>
      <c r="C20" s="158"/>
      <c r="D20" s="159" t="s">
        <v>193</v>
      </c>
      <c r="E20" s="137">
        <f>SUM(E21)</f>
        <v>5000</v>
      </c>
    </row>
    <row r="21" spans="1:5" s="200" customFormat="1" ht="19.5" customHeight="1">
      <c r="A21" s="238"/>
      <c r="B21" s="238"/>
      <c r="C21" s="228">
        <v>4300</v>
      </c>
      <c r="D21" s="139" t="s">
        <v>132</v>
      </c>
      <c r="E21" s="160">
        <v>5000</v>
      </c>
    </row>
    <row r="22" spans="1:5" ht="19.5" customHeight="1">
      <c r="A22" s="153">
        <v>710</v>
      </c>
      <c r="B22" s="146"/>
      <c r="C22" s="146"/>
      <c r="D22" s="147" t="s">
        <v>155</v>
      </c>
      <c r="E22" s="132">
        <f>SUM(E23,E25,E27)</f>
        <v>277000</v>
      </c>
    </row>
    <row r="23" spans="1:5" s="198" customFormat="1" ht="27.75" customHeight="1">
      <c r="A23" s="154"/>
      <c r="B23" s="128" t="s">
        <v>19</v>
      </c>
      <c r="C23" s="149"/>
      <c r="D23" s="134" t="s">
        <v>194</v>
      </c>
      <c r="E23" s="137">
        <f>SUM(E24)</f>
        <v>103000</v>
      </c>
    </row>
    <row r="24" spans="1:5" ht="19.5" customHeight="1">
      <c r="A24" s="130"/>
      <c r="B24" s="130"/>
      <c r="C24" s="130" t="s">
        <v>9</v>
      </c>
      <c r="D24" s="139" t="s">
        <v>132</v>
      </c>
      <c r="E24" s="151">
        <v>103000</v>
      </c>
    </row>
    <row r="25" spans="1:5" s="198" customFormat="1" ht="19.5" customHeight="1">
      <c r="A25" s="128"/>
      <c r="B25" s="128" t="s">
        <v>56</v>
      </c>
      <c r="C25" s="128"/>
      <c r="D25" s="134" t="s">
        <v>195</v>
      </c>
      <c r="E25" s="137">
        <f>SUM(E26)</f>
        <v>2000</v>
      </c>
    </row>
    <row r="26" spans="1:5" ht="18.75" customHeight="1">
      <c r="A26" s="130"/>
      <c r="B26" s="130"/>
      <c r="C26" s="130" t="s">
        <v>9</v>
      </c>
      <c r="D26" s="139" t="s">
        <v>132</v>
      </c>
      <c r="E26" s="151">
        <v>2000</v>
      </c>
    </row>
    <row r="27" spans="1:5" s="198" customFormat="1" ht="19.5" customHeight="1">
      <c r="A27" s="128"/>
      <c r="B27" s="128" t="s">
        <v>68</v>
      </c>
      <c r="C27" s="128"/>
      <c r="D27" s="136" t="s">
        <v>196</v>
      </c>
      <c r="E27" s="137">
        <f>SUM(E28:E37)</f>
        <v>172000</v>
      </c>
    </row>
    <row r="28" spans="1:5" ht="21.75" customHeight="1">
      <c r="A28" s="130"/>
      <c r="B28" s="130"/>
      <c r="C28" s="130" t="s">
        <v>30</v>
      </c>
      <c r="D28" s="139" t="s">
        <v>148</v>
      </c>
      <c r="E28" s="151">
        <v>240</v>
      </c>
    </row>
    <row r="29" spans="1:5" ht="19.5" customHeight="1">
      <c r="A29" s="130"/>
      <c r="B29" s="130"/>
      <c r="C29" s="130" t="s">
        <v>21</v>
      </c>
      <c r="D29" s="139" t="s">
        <v>133</v>
      </c>
      <c r="E29" s="151">
        <v>40161</v>
      </c>
    </row>
    <row r="30" spans="1:5" ht="24.75" customHeight="1">
      <c r="A30" s="130"/>
      <c r="B30" s="130"/>
      <c r="C30" s="130" t="s">
        <v>58</v>
      </c>
      <c r="D30" s="139" t="s">
        <v>134</v>
      </c>
      <c r="E30" s="151">
        <v>78619</v>
      </c>
    </row>
    <row r="31" spans="1:5" ht="19.5" customHeight="1">
      <c r="A31" s="130"/>
      <c r="B31" s="130"/>
      <c r="C31" s="130" t="s">
        <v>22</v>
      </c>
      <c r="D31" s="139" t="s">
        <v>135</v>
      </c>
      <c r="E31" s="151">
        <v>8800</v>
      </c>
    </row>
    <row r="32" spans="1:5" ht="19.5" customHeight="1">
      <c r="A32" s="130"/>
      <c r="B32" s="130"/>
      <c r="C32" s="130" t="s">
        <v>23</v>
      </c>
      <c r="D32" s="139" t="s">
        <v>136</v>
      </c>
      <c r="E32" s="151">
        <v>20478</v>
      </c>
    </row>
    <row r="33" spans="1:5" ht="19.5" customHeight="1">
      <c r="A33" s="131"/>
      <c r="B33" s="131"/>
      <c r="C33" s="131" t="s">
        <v>24</v>
      </c>
      <c r="D33" s="139" t="s">
        <v>137</v>
      </c>
      <c r="E33" s="151">
        <v>2758</v>
      </c>
    </row>
    <row r="34" spans="1:5" ht="19.5" customHeight="1">
      <c r="A34" s="130"/>
      <c r="B34" s="130"/>
      <c r="C34" s="130" t="s">
        <v>13</v>
      </c>
      <c r="D34" s="139" t="s">
        <v>138</v>
      </c>
      <c r="E34" s="151">
        <f>4500+5000</f>
        <v>9500</v>
      </c>
    </row>
    <row r="35" spans="1:5" ht="19.5" customHeight="1">
      <c r="A35" s="130"/>
      <c r="B35" s="130"/>
      <c r="C35" s="130" t="s">
        <v>9</v>
      </c>
      <c r="D35" s="139" t="s">
        <v>132</v>
      </c>
      <c r="E35" s="151">
        <f>664+4000</f>
        <v>4664</v>
      </c>
    </row>
    <row r="36" spans="1:5" ht="19.5" customHeight="1">
      <c r="A36" s="130"/>
      <c r="B36" s="130"/>
      <c r="C36" s="130" t="s">
        <v>27</v>
      </c>
      <c r="D36" s="139" t="s">
        <v>141</v>
      </c>
      <c r="E36" s="151">
        <f>1000+3000</f>
        <v>4000</v>
      </c>
    </row>
    <row r="37" spans="1:5" ht="26.25" customHeight="1">
      <c r="A37" s="130"/>
      <c r="B37" s="130"/>
      <c r="C37" s="130" t="s">
        <v>34</v>
      </c>
      <c r="D37" s="139" t="s">
        <v>143</v>
      </c>
      <c r="E37" s="151">
        <v>2780</v>
      </c>
    </row>
    <row r="38" spans="1:5" ht="19.5" customHeight="1">
      <c r="A38" s="153">
        <v>750</v>
      </c>
      <c r="B38" s="146"/>
      <c r="C38" s="146"/>
      <c r="D38" s="147" t="s">
        <v>156</v>
      </c>
      <c r="E38" s="132">
        <f>SUM(E43,E39)</f>
        <v>190500</v>
      </c>
    </row>
    <row r="39" spans="1:5" s="199" customFormat="1" ht="19.5" customHeight="1">
      <c r="A39" s="154"/>
      <c r="B39" s="161">
        <v>75011</v>
      </c>
      <c r="C39" s="149"/>
      <c r="D39" s="150" t="s">
        <v>197</v>
      </c>
      <c r="E39" s="137">
        <f>SUM(E40:E42)</f>
        <v>157500</v>
      </c>
    </row>
    <row r="40" spans="1:5" ht="19.5" customHeight="1">
      <c r="A40" s="130"/>
      <c r="B40" s="130"/>
      <c r="C40" s="130" t="s">
        <v>21</v>
      </c>
      <c r="D40" s="139" t="s">
        <v>133</v>
      </c>
      <c r="E40" s="151">
        <v>130680</v>
      </c>
    </row>
    <row r="41" spans="1:5" ht="19.5" customHeight="1">
      <c r="A41" s="130"/>
      <c r="B41" s="130"/>
      <c r="C41" s="130" t="s">
        <v>23</v>
      </c>
      <c r="D41" s="139" t="s">
        <v>136</v>
      </c>
      <c r="E41" s="151">
        <f>SUM(E132)</f>
        <v>23200</v>
      </c>
    </row>
    <row r="42" spans="1:5" ht="19.5" customHeight="1">
      <c r="A42" s="130"/>
      <c r="B42" s="130"/>
      <c r="C42" s="130" t="s">
        <v>24</v>
      </c>
      <c r="D42" s="139" t="s">
        <v>137</v>
      </c>
      <c r="E42" s="151">
        <f>SUM(E133)</f>
        <v>3620</v>
      </c>
    </row>
    <row r="43" spans="1:5" s="199" customFormat="1" ht="19.5" customHeight="1">
      <c r="A43" s="301"/>
      <c r="B43" s="265" t="s">
        <v>37</v>
      </c>
      <c r="C43" s="265"/>
      <c r="D43" s="152" t="s">
        <v>200</v>
      </c>
      <c r="E43" s="267">
        <f>SUM(E44:E51)</f>
        <v>33000</v>
      </c>
    </row>
    <row r="44" spans="1:5" ht="19.5" customHeight="1">
      <c r="A44" s="142"/>
      <c r="B44" s="142"/>
      <c r="C44" s="142" t="s">
        <v>26</v>
      </c>
      <c r="D44" s="139" t="s">
        <v>146</v>
      </c>
      <c r="E44" s="166">
        <f aca="true" t="shared" si="0" ref="E44:E51">SUM(E162)</f>
        <v>10195</v>
      </c>
    </row>
    <row r="45" spans="1:5" ht="19.5" customHeight="1">
      <c r="A45" s="142"/>
      <c r="B45" s="142"/>
      <c r="C45" s="142" t="s">
        <v>21</v>
      </c>
      <c r="D45" s="139" t="s">
        <v>133</v>
      </c>
      <c r="E45" s="166">
        <f t="shared" si="0"/>
        <v>6100</v>
      </c>
    </row>
    <row r="46" spans="1:5" ht="19.5" customHeight="1">
      <c r="A46" s="142"/>
      <c r="B46" s="142"/>
      <c r="C46" s="142" t="s">
        <v>23</v>
      </c>
      <c r="D46" s="139" t="s">
        <v>136</v>
      </c>
      <c r="E46" s="166">
        <f t="shared" si="0"/>
        <v>2200</v>
      </c>
    </row>
    <row r="47" spans="1:5" ht="19.5" customHeight="1">
      <c r="A47" s="142"/>
      <c r="B47" s="142"/>
      <c r="C47" s="142" t="s">
        <v>24</v>
      </c>
      <c r="D47" s="139" t="s">
        <v>137</v>
      </c>
      <c r="E47" s="166">
        <f t="shared" si="0"/>
        <v>400</v>
      </c>
    </row>
    <row r="48" spans="1:5" ht="19.5" customHeight="1">
      <c r="A48" s="142"/>
      <c r="B48" s="142"/>
      <c r="C48" s="142" t="s">
        <v>13</v>
      </c>
      <c r="D48" s="139" t="s">
        <v>138</v>
      </c>
      <c r="E48" s="166">
        <f t="shared" si="0"/>
        <v>3005</v>
      </c>
    </row>
    <row r="49" spans="1:5" ht="19.5" customHeight="1">
      <c r="A49" s="142"/>
      <c r="B49" s="142"/>
      <c r="C49" s="142" t="s">
        <v>250</v>
      </c>
      <c r="D49" s="139" t="s">
        <v>251</v>
      </c>
      <c r="E49" s="166">
        <f t="shared" si="0"/>
        <v>6200</v>
      </c>
    </row>
    <row r="50" spans="1:5" ht="19.5" customHeight="1">
      <c r="A50" s="142"/>
      <c r="B50" s="142"/>
      <c r="C50" s="142" t="s">
        <v>9</v>
      </c>
      <c r="D50" s="139" t="s">
        <v>132</v>
      </c>
      <c r="E50" s="166">
        <f t="shared" si="0"/>
        <v>4400</v>
      </c>
    </row>
    <row r="51" spans="1:5" ht="19.5" customHeight="1">
      <c r="A51" s="156"/>
      <c r="B51" s="156"/>
      <c r="C51" s="156" t="s">
        <v>27</v>
      </c>
      <c r="D51" s="139" t="s">
        <v>141</v>
      </c>
      <c r="E51" s="140">
        <f t="shared" si="0"/>
        <v>500</v>
      </c>
    </row>
    <row r="52" spans="1:246" ht="27" customHeight="1">
      <c r="A52" s="153">
        <v>754</v>
      </c>
      <c r="B52" s="146"/>
      <c r="C52" s="146"/>
      <c r="D52" s="147" t="s">
        <v>161</v>
      </c>
      <c r="E52" s="183">
        <f>SUM(E53,E75)</f>
        <v>1862000</v>
      </c>
      <c r="F52" s="116"/>
      <c r="G52" s="117"/>
      <c r="H52" s="115"/>
      <c r="I52" s="115"/>
      <c r="J52" s="116"/>
      <c r="K52" s="117"/>
      <c r="L52" s="115"/>
      <c r="M52" s="115"/>
      <c r="N52" s="116"/>
      <c r="O52" s="117"/>
      <c r="P52" s="115"/>
      <c r="Q52" s="115"/>
      <c r="R52" s="116"/>
      <c r="S52" s="117"/>
      <c r="T52" s="115"/>
      <c r="U52" s="115"/>
      <c r="V52" s="116"/>
      <c r="W52" s="117"/>
      <c r="X52" s="115"/>
      <c r="Y52" s="115"/>
      <c r="Z52" s="116"/>
      <c r="AA52" s="117"/>
      <c r="AB52" s="115"/>
      <c r="AC52" s="115"/>
      <c r="AD52" s="116"/>
      <c r="AE52" s="117"/>
      <c r="AF52" s="115"/>
      <c r="AG52" s="115"/>
      <c r="AH52" s="116"/>
      <c r="AI52" s="117"/>
      <c r="AJ52" s="115"/>
      <c r="AK52" s="115"/>
      <c r="AL52" s="116"/>
      <c r="AM52" s="117"/>
      <c r="AN52" s="115"/>
      <c r="AO52" s="115"/>
      <c r="AP52" s="116"/>
      <c r="AQ52" s="117"/>
      <c r="AR52" s="115"/>
      <c r="AS52" s="115"/>
      <c r="AT52" s="116"/>
      <c r="AU52" s="117"/>
      <c r="AV52" s="115"/>
      <c r="AW52" s="115"/>
      <c r="AX52" s="116"/>
      <c r="AY52" s="117"/>
      <c r="AZ52" s="115"/>
      <c r="BA52" s="115"/>
      <c r="BB52" s="116"/>
      <c r="BC52" s="117"/>
      <c r="BD52" s="115"/>
      <c r="BE52" s="115"/>
      <c r="BF52" s="116"/>
      <c r="BG52" s="117"/>
      <c r="BH52" s="115"/>
      <c r="BI52" s="115"/>
      <c r="BJ52" s="116"/>
      <c r="BK52" s="117"/>
      <c r="BL52" s="115"/>
      <c r="BM52" s="115"/>
      <c r="BN52" s="116"/>
      <c r="BO52" s="117"/>
      <c r="BP52" s="115"/>
      <c r="BQ52" s="115"/>
      <c r="BR52" s="116"/>
      <c r="BS52" s="117"/>
      <c r="BT52" s="115"/>
      <c r="BU52" s="115"/>
      <c r="BV52" s="116"/>
      <c r="BW52" s="117"/>
      <c r="BX52" s="115"/>
      <c r="BY52" s="115"/>
      <c r="BZ52" s="116"/>
      <c r="CA52" s="117"/>
      <c r="CB52" s="115"/>
      <c r="CC52" s="115"/>
      <c r="CD52" s="116"/>
      <c r="CE52" s="117"/>
      <c r="CF52" s="115"/>
      <c r="CG52" s="115"/>
      <c r="CH52" s="116"/>
      <c r="CI52" s="117"/>
      <c r="CJ52" s="115"/>
      <c r="CK52" s="115"/>
      <c r="CL52" s="116"/>
      <c r="CM52" s="117"/>
      <c r="CN52" s="115"/>
      <c r="CO52" s="115"/>
      <c r="CP52" s="116"/>
      <c r="CQ52" s="117"/>
      <c r="CR52" s="115"/>
      <c r="CS52" s="115"/>
      <c r="CT52" s="116"/>
      <c r="CU52" s="117"/>
      <c r="CV52" s="115"/>
      <c r="CW52" s="115"/>
      <c r="CX52" s="116"/>
      <c r="CY52" s="117"/>
      <c r="CZ52" s="115"/>
      <c r="DA52" s="115"/>
      <c r="DB52" s="116"/>
      <c r="DC52" s="117"/>
      <c r="DD52" s="115"/>
      <c r="DE52" s="115"/>
      <c r="DF52" s="116"/>
      <c r="DG52" s="117"/>
      <c r="DH52" s="115"/>
      <c r="DI52" s="115"/>
      <c r="DJ52" s="116"/>
      <c r="DK52" s="117"/>
      <c r="DL52" s="115"/>
      <c r="DM52" s="115"/>
      <c r="DN52" s="116"/>
      <c r="DO52" s="117"/>
      <c r="DP52" s="115"/>
      <c r="DQ52" s="115"/>
      <c r="DR52" s="116"/>
      <c r="DS52" s="117"/>
      <c r="DT52" s="115"/>
      <c r="DU52" s="115"/>
      <c r="DV52" s="116"/>
      <c r="DW52" s="117"/>
      <c r="DX52" s="115"/>
      <c r="DY52" s="115"/>
      <c r="DZ52" s="116"/>
      <c r="EA52" s="117"/>
      <c r="EB52" s="115"/>
      <c r="EC52" s="115"/>
      <c r="ED52" s="116"/>
      <c r="EE52" s="117"/>
      <c r="EF52" s="115"/>
      <c r="EG52" s="115"/>
      <c r="EH52" s="116"/>
      <c r="EI52" s="117"/>
      <c r="EJ52" s="115"/>
      <c r="EK52" s="115"/>
      <c r="EL52" s="116"/>
      <c r="EM52" s="117"/>
      <c r="EN52" s="115"/>
      <c r="EO52" s="115"/>
      <c r="EP52" s="116"/>
      <c r="EQ52" s="117"/>
      <c r="ER52" s="115"/>
      <c r="ES52" s="115"/>
      <c r="ET52" s="116"/>
      <c r="EU52" s="117"/>
      <c r="EV52" s="115"/>
      <c r="EW52" s="115"/>
      <c r="EX52" s="116"/>
      <c r="EY52" s="117"/>
      <c r="EZ52" s="115"/>
      <c r="FA52" s="115"/>
      <c r="FB52" s="116"/>
      <c r="FC52" s="117"/>
      <c r="FD52" s="115"/>
      <c r="FE52" s="115"/>
      <c r="FF52" s="116"/>
      <c r="FG52" s="117"/>
      <c r="FH52" s="115"/>
      <c r="FI52" s="115"/>
      <c r="FJ52" s="116"/>
      <c r="FK52" s="117"/>
      <c r="FL52" s="115"/>
      <c r="FM52" s="115"/>
      <c r="FN52" s="116"/>
      <c r="FO52" s="117"/>
      <c r="FP52" s="115"/>
      <c r="FQ52" s="115"/>
      <c r="FR52" s="116"/>
      <c r="FS52" s="117"/>
      <c r="FT52" s="115"/>
      <c r="FU52" s="115"/>
      <c r="FV52" s="116"/>
      <c r="FW52" s="117"/>
      <c r="FX52" s="115"/>
      <c r="FY52" s="115"/>
      <c r="FZ52" s="116"/>
      <c r="GA52" s="117"/>
      <c r="GB52" s="115"/>
      <c r="GC52" s="115"/>
      <c r="GD52" s="116"/>
      <c r="GE52" s="117"/>
      <c r="GF52" s="115"/>
      <c r="GG52" s="115"/>
      <c r="GH52" s="116"/>
      <c r="GI52" s="117"/>
      <c r="GJ52" s="115"/>
      <c r="GK52" s="115"/>
      <c r="GL52" s="116"/>
      <c r="GM52" s="117"/>
      <c r="GN52" s="115"/>
      <c r="GO52" s="115"/>
      <c r="GP52" s="116"/>
      <c r="GQ52" s="117"/>
      <c r="GR52" s="115"/>
      <c r="GS52" s="115"/>
      <c r="GT52" s="116"/>
      <c r="GU52" s="117"/>
      <c r="GV52" s="115"/>
      <c r="GW52" s="115"/>
      <c r="GX52" s="116"/>
      <c r="GY52" s="117"/>
      <c r="GZ52" s="115"/>
      <c r="HA52" s="115"/>
      <c r="HB52" s="116"/>
      <c r="HC52" s="117"/>
      <c r="HD52" s="115"/>
      <c r="HE52" s="115"/>
      <c r="HF52" s="116"/>
      <c r="HG52" s="117"/>
      <c r="HH52" s="115"/>
      <c r="HI52" s="115"/>
      <c r="HJ52" s="116"/>
      <c r="HK52" s="117"/>
      <c r="HL52" s="115"/>
      <c r="HM52" s="115"/>
      <c r="HN52" s="116"/>
      <c r="HO52" s="117"/>
      <c r="HP52" s="115"/>
      <c r="HQ52" s="115"/>
      <c r="HR52" s="116"/>
      <c r="HS52" s="117"/>
      <c r="HT52" s="115"/>
      <c r="HU52" s="115"/>
      <c r="HV52" s="116"/>
      <c r="HW52" s="117"/>
      <c r="HX52" s="115"/>
      <c r="HY52" s="115"/>
      <c r="HZ52" s="116"/>
      <c r="IA52" s="117"/>
      <c r="IB52" s="115"/>
      <c r="IC52" s="115"/>
      <c r="ID52" s="116"/>
      <c r="IE52" s="117"/>
      <c r="IF52" s="115"/>
      <c r="IG52" s="115"/>
      <c r="IH52" s="116"/>
      <c r="II52" s="117"/>
      <c r="IJ52" s="115"/>
      <c r="IK52" s="115"/>
      <c r="IL52" s="116"/>
    </row>
    <row r="53" spans="1:5" s="199" customFormat="1" ht="26.25" customHeight="1">
      <c r="A53" s="144"/>
      <c r="B53" s="133" t="s">
        <v>80</v>
      </c>
      <c r="C53" s="128"/>
      <c r="D53" s="152" t="s">
        <v>203</v>
      </c>
      <c r="E53" s="137">
        <f>SUM(E54:E74)</f>
        <v>1857000</v>
      </c>
    </row>
    <row r="54" spans="1:5" ht="19.5" customHeight="1">
      <c r="A54" s="130"/>
      <c r="B54" s="130"/>
      <c r="C54" s="138" t="s">
        <v>30</v>
      </c>
      <c r="D54" s="139" t="s">
        <v>162</v>
      </c>
      <c r="E54" s="168">
        <f aca="true" t="shared" si="1" ref="E54:E62">SUM(E315)</f>
        <v>100</v>
      </c>
    </row>
    <row r="55" spans="1:5" ht="28.5" customHeight="1">
      <c r="A55" s="130"/>
      <c r="B55" s="130"/>
      <c r="C55" s="138" t="s">
        <v>300</v>
      </c>
      <c r="D55" s="139" t="s">
        <v>301</v>
      </c>
      <c r="E55" s="168">
        <f t="shared" si="1"/>
        <v>115900</v>
      </c>
    </row>
    <row r="56" spans="1:5" ht="19.5" customHeight="1">
      <c r="A56" s="131"/>
      <c r="B56" s="131"/>
      <c r="C56" s="156" t="s">
        <v>21</v>
      </c>
      <c r="D56" s="139" t="s">
        <v>133</v>
      </c>
      <c r="E56" s="168">
        <f t="shared" si="1"/>
        <v>6812</v>
      </c>
    </row>
    <row r="57" spans="1:5" ht="19.5" customHeight="1">
      <c r="A57" s="130"/>
      <c r="B57" s="130"/>
      <c r="C57" s="138" t="s">
        <v>22</v>
      </c>
      <c r="D57" s="139" t="s">
        <v>135</v>
      </c>
      <c r="E57" s="168">
        <f t="shared" si="1"/>
        <v>562</v>
      </c>
    </row>
    <row r="58" spans="1:5" ht="30" customHeight="1">
      <c r="A58" s="130"/>
      <c r="B58" s="130"/>
      <c r="C58" s="138" t="s">
        <v>72</v>
      </c>
      <c r="D58" s="139" t="s">
        <v>163</v>
      </c>
      <c r="E58" s="168">
        <f t="shared" si="1"/>
        <v>1283921</v>
      </c>
    </row>
    <row r="59" spans="1:5" ht="30" customHeight="1">
      <c r="A59" s="130"/>
      <c r="B59" s="130"/>
      <c r="C59" s="138" t="s">
        <v>73</v>
      </c>
      <c r="D59" s="139" t="s">
        <v>164</v>
      </c>
      <c r="E59" s="168">
        <f t="shared" si="1"/>
        <v>76999</v>
      </c>
    </row>
    <row r="60" spans="1:5" ht="30" customHeight="1">
      <c r="A60" s="130"/>
      <c r="B60" s="130"/>
      <c r="C60" s="138" t="s">
        <v>74</v>
      </c>
      <c r="D60" s="139" t="s">
        <v>165</v>
      </c>
      <c r="E60" s="168">
        <f t="shared" si="1"/>
        <v>108053</v>
      </c>
    </row>
    <row r="61" spans="1:5" ht="19.5" customHeight="1">
      <c r="A61" s="130"/>
      <c r="B61" s="130"/>
      <c r="C61" s="138" t="s">
        <v>23</v>
      </c>
      <c r="D61" s="139" t="s">
        <v>136</v>
      </c>
      <c r="E61" s="168">
        <f t="shared" si="1"/>
        <v>1343</v>
      </c>
    </row>
    <row r="62" spans="1:5" ht="25.5" customHeight="1">
      <c r="A62" s="130"/>
      <c r="B62" s="130"/>
      <c r="C62" s="138" t="s">
        <v>302</v>
      </c>
      <c r="D62" s="139" t="s">
        <v>303</v>
      </c>
      <c r="E62" s="168">
        <f t="shared" si="1"/>
        <v>95695</v>
      </c>
    </row>
    <row r="63" spans="1:5" ht="19.5" customHeight="1">
      <c r="A63" s="131"/>
      <c r="B63" s="131"/>
      <c r="C63" s="156" t="s">
        <v>13</v>
      </c>
      <c r="D63" s="139" t="s">
        <v>138</v>
      </c>
      <c r="E63" s="168">
        <v>57344</v>
      </c>
    </row>
    <row r="64" spans="1:5" ht="19.5" customHeight="1">
      <c r="A64" s="130"/>
      <c r="B64" s="130"/>
      <c r="C64" s="138" t="s">
        <v>78</v>
      </c>
      <c r="D64" s="139" t="s">
        <v>278</v>
      </c>
      <c r="E64" s="168">
        <f aca="true" t="shared" si="2" ref="E64:E74">SUM(E325)</f>
        <v>10000</v>
      </c>
    </row>
    <row r="65" spans="1:5" ht="19.5" customHeight="1">
      <c r="A65" s="130"/>
      <c r="B65" s="130"/>
      <c r="C65" s="138" t="s">
        <v>31</v>
      </c>
      <c r="D65" s="139" t="s">
        <v>139</v>
      </c>
      <c r="E65" s="168">
        <f t="shared" si="2"/>
        <v>39500</v>
      </c>
    </row>
    <row r="66" spans="1:5" ht="19.5" customHeight="1">
      <c r="A66" s="130"/>
      <c r="B66" s="130"/>
      <c r="C66" s="130" t="s">
        <v>32</v>
      </c>
      <c r="D66" s="139" t="s">
        <v>140</v>
      </c>
      <c r="E66" s="168">
        <f t="shared" si="2"/>
        <v>9500</v>
      </c>
    </row>
    <row r="67" spans="1:5" ht="19.5" customHeight="1">
      <c r="A67" s="131"/>
      <c r="B67" s="131"/>
      <c r="C67" s="131" t="s">
        <v>250</v>
      </c>
      <c r="D67" s="139" t="s">
        <v>251</v>
      </c>
      <c r="E67" s="168">
        <f t="shared" si="2"/>
        <v>6000</v>
      </c>
    </row>
    <row r="68" spans="1:5" ht="19.5" customHeight="1">
      <c r="A68" s="130" t="s">
        <v>38</v>
      </c>
      <c r="B68" s="130" t="s">
        <v>80</v>
      </c>
      <c r="C68" s="130" t="s">
        <v>9</v>
      </c>
      <c r="D68" s="139" t="s">
        <v>132</v>
      </c>
      <c r="E68" s="168">
        <f t="shared" si="2"/>
        <v>23700</v>
      </c>
    </row>
    <row r="69" spans="1:5" ht="19.5" customHeight="1">
      <c r="A69" s="130"/>
      <c r="B69" s="130"/>
      <c r="C69" s="130" t="s">
        <v>304</v>
      </c>
      <c r="D69" s="139" t="s">
        <v>305</v>
      </c>
      <c r="E69" s="168">
        <f t="shared" si="2"/>
        <v>4375</v>
      </c>
    </row>
    <row r="70" spans="1:5" ht="19.5" customHeight="1">
      <c r="A70" s="130"/>
      <c r="B70" s="130"/>
      <c r="C70" s="130" t="s">
        <v>27</v>
      </c>
      <c r="D70" s="139" t="s">
        <v>141</v>
      </c>
      <c r="E70" s="168">
        <f t="shared" si="2"/>
        <v>2300</v>
      </c>
    </row>
    <row r="71" spans="1:5" ht="19.5" customHeight="1">
      <c r="A71" s="143"/>
      <c r="B71" s="143"/>
      <c r="C71" s="156" t="s">
        <v>33</v>
      </c>
      <c r="D71" s="139" t="s">
        <v>142</v>
      </c>
      <c r="E71" s="168">
        <f t="shared" si="2"/>
        <v>3386</v>
      </c>
    </row>
    <row r="72" spans="1:5" ht="19.5" customHeight="1">
      <c r="A72" s="141"/>
      <c r="B72" s="141"/>
      <c r="C72" s="142" t="s">
        <v>34</v>
      </c>
      <c r="D72" s="139" t="s">
        <v>167</v>
      </c>
      <c r="E72" s="168">
        <f t="shared" si="2"/>
        <v>743</v>
      </c>
    </row>
    <row r="73" spans="1:5" ht="19.5" customHeight="1">
      <c r="A73" s="141"/>
      <c r="B73" s="141"/>
      <c r="C73" s="142" t="s">
        <v>35</v>
      </c>
      <c r="D73" s="139" t="s">
        <v>150</v>
      </c>
      <c r="E73" s="168">
        <f t="shared" si="2"/>
        <v>10528</v>
      </c>
    </row>
    <row r="74" spans="1:5" ht="19.5" customHeight="1">
      <c r="A74" s="141"/>
      <c r="B74" s="141"/>
      <c r="C74" s="142" t="s">
        <v>81</v>
      </c>
      <c r="D74" s="139" t="s">
        <v>168</v>
      </c>
      <c r="E74" s="168">
        <f t="shared" si="2"/>
        <v>239</v>
      </c>
    </row>
    <row r="75" spans="1:5" s="199" customFormat="1" ht="19.5" customHeight="1">
      <c r="A75" s="163"/>
      <c r="B75" s="164" t="s">
        <v>294</v>
      </c>
      <c r="C75" s="164"/>
      <c r="D75" s="162" t="s">
        <v>295</v>
      </c>
      <c r="E75" s="165">
        <f>SUM(E76)</f>
        <v>5000</v>
      </c>
    </row>
    <row r="76" spans="1:5" ht="19.5" customHeight="1">
      <c r="A76" s="156"/>
      <c r="B76" s="156"/>
      <c r="C76" s="156" t="s">
        <v>36</v>
      </c>
      <c r="D76" s="139" t="s">
        <v>144</v>
      </c>
      <c r="E76" s="140">
        <f>SUM(E112)</f>
        <v>5000</v>
      </c>
    </row>
    <row r="77" spans="1:5" ht="19.5" customHeight="1">
      <c r="A77" s="173" t="s">
        <v>90</v>
      </c>
      <c r="B77" s="142"/>
      <c r="C77" s="169"/>
      <c r="D77" s="147" t="s">
        <v>178</v>
      </c>
      <c r="E77" s="167">
        <f>SUM(E78)</f>
        <v>700476</v>
      </c>
    </row>
    <row r="78" spans="1:5" s="198" customFormat="1" ht="39" customHeight="1">
      <c r="A78" s="174"/>
      <c r="B78" s="164" t="s">
        <v>91</v>
      </c>
      <c r="C78" s="164"/>
      <c r="D78" s="159" t="s">
        <v>231</v>
      </c>
      <c r="E78" s="165">
        <f>SUM(E79)</f>
        <v>700476</v>
      </c>
    </row>
    <row r="79" spans="1:5" ht="17.25" customHeight="1">
      <c r="A79" s="156"/>
      <c r="B79" s="156"/>
      <c r="C79" s="156" t="s">
        <v>92</v>
      </c>
      <c r="D79" s="139" t="s">
        <v>179</v>
      </c>
      <c r="E79" s="140">
        <f>SUM(E539,E676,E701,E727,E753,E778,E861)</f>
        <v>700476</v>
      </c>
    </row>
    <row r="80" spans="1:5" s="201" customFormat="1" ht="19.5" customHeight="1">
      <c r="A80" s="153">
        <v>852</v>
      </c>
      <c r="B80" s="146"/>
      <c r="C80" s="146"/>
      <c r="D80" s="147" t="s">
        <v>180</v>
      </c>
      <c r="E80" s="305">
        <f>SUM(E81)</f>
        <v>5544</v>
      </c>
    </row>
    <row r="81" spans="1:5" s="272" customFormat="1" ht="48" customHeight="1">
      <c r="A81" s="175"/>
      <c r="B81" s="175" t="s">
        <v>283</v>
      </c>
      <c r="C81" s="175"/>
      <c r="D81" s="269" t="s">
        <v>284</v>
      </c>
      <c r="E81" s="270">
        <f>SUM(E82)</f>
        <v>5544</v>
      </c>
    </row>
    <row r="82" spans="1:5" s="201" customFormat="1" ht="19.5" customHeight="1">
      <c r="A82" s="298"/>
      <c r="B82" s="298"/>
      <c r="C82" s="298" t="s">
        <v>63</v>
      </c>
      <c r="D82" s="139" t="s">
        <v>181</v>
      </c>
      <c r="E82" s="299">
        <f>SUM(E339)</f>
        <v>5544</v>
      </c>
    </row>
    <row r="83" spans="1:5" s="201" customFormat="1" ht="19.5" customHeight="1">
      <c r="A83" s="153">
        <v>853</v>
      </c>
      <c r="B83" s="146"/>
      <c r="C83" s="146"/>
      <c r="D83" s="147" t="s">
        <v>180</v>
      </c>
      <c r="E83" s="268">
        <f>SUM(E84)</f>
        <v>83200</v>
      </c>
    </row>
    <row r="84" spans="1:5" s="272" customFormat="1" ht="27.75" customHeight="1">
      <c r="A84" s="175"/>
      <c r="B84" s="175" t="s">
        <v>95</v>
      </c>
      <c r="C84" s="175"/>
      <c r="D84" s="269" t="s">
        <v>215</v>
      </c>
      <c r="E84" s="270">
        <f>SUM(E85:E94)</f>
        <v>83200</v>
      </c>
    </row>
    <row r="85" spans="1:5" s="201" customFormat="1" ht="19.5" customHeight="1">
      <c r="A85" s="176"/>
      <c r="B85" s="176"/>
      <c r="C85" s="176" t="s">
        <v>21</v>
      </c>
      <c r="D85" s="139" t="s">
        <v>133</v>
      </c>
      <c r="E85" s="177">
        <f>SUM(E843)</f>
        <v>44856</v>
      </c>
    </row>
    <row r="86" spans="1:5" s="201" customFormat="1" ht="19.5" customHeight="1">
      <c r="A86" s="298"/>
      <c r="B86" s="298"/>
      <c r="C86" s="298" t="s">
        <v>22</v>
      </c>
      <c r="D86" s="139" t="s">
        <v>135</v>
      </c>
      <c r="E86" s="299">
        <f aca="true" t="shared" si="3" ref="E86:E94">SUM(E844)</f>
        <v>3587</v>
      </c>
    </row>
    <row r="87" spans="1:5" ht="19.5" customHeight="1">
      <c r="A87" s="142"/>
      <c r="B87" s="142"/>
      <c r="C87" s="142" t="s">
        <v>23</v>
      </c>
      <c r="D87" s="139" t="s">
        <v>136</v>
      </c>
      <c r="E87" s="177">
        <f t="shared" si="3"/>
        <v>7512</v>
      </c>
    </row>
    <row r="88" spans="1:5" ht="19.5" customHeight="1">
      <c r="A88" s="156"/>
      <c r="B88" s="156"/>
      <c r="C88" s="156" t="s">
        <v>24</v>
      </c>
      <c r="D88" s="139" t="s">
        <v>137</v>
      </c>
      <c r="E88" s="299">
        <f t="shared" si="3"/>
        <v>1187</v>
      </c>
    </row>
    <row r="89" spans="1:5" ht="19.5" customHeight="1">
      <c r="A89" s="142"/>
      <c r="B89" s="142"/>
      <c r="C89" s="142" t="s">
        <v>13</v>
      </c>
      <c r="D89" s="139" t="s">
        <v>138</v>
      </c>
      <c r="E89" s="177">
        <f t="shared" si="3"/>
        <v>2106</v>
      </c>
    </row>
    <row r="90" spans="1:5" ht="19.5" customHeight="1">
      <c r="A90" s="142"/>
      <c r="B90" s="142"/>
      <c r="C90" s="142" t="s">
        <v>32</v>
      </c>
      <c r="D90" s="139" t="s">
        <v>140</v>
      </c>
      <c r="E90" s="177">
        <f t="shared" si="3"/>
        <v>300</v>
      </c>
    </row>
    <row r="91" spans="1:5" ht="19.5" customHeight="1">
      <c r="A91" s="142"/>
      <c r="B91" s="142"/>
      <c r="C91" s="142" t="s">
        <v>9</v>
      </c>
      <c r="D91" s="139" t="s">
        <v>132</v>
      </c>
      <c r="E91" s="177">
        <f t="shared" si="3"/>
        <v>21459</v>
      </c>
    </row>
    <row r="92" spans="1:5" ht="19.5" customHeight="1">
      <c r="A92" s="142"/>
      <c r="B92" s="142"/>
      <c r="C92" s="142" t="s">
        <v>27</v>
      </c>
      <c r="D92" s="139" t="s">
        <v>141</v>
      </c>
      <c r="E92" s="177">
        <f t="shared" si="3"/>
        <v>501</v>
      </c>
    </row>
    <row r="93" spans="1:5" ht="19.5" customHeight="1">
      <c r="A93" s="142"/>
      <c r="B93" s="142"/>
      <c r="C93" s="142" t="s">
        <v>33</v>
      </c>
      <c r="D93" s="139" t="s">
        <v>142</v>
      </c>
      <c r="E93" s="177">
        <f t="shared" si="3"/>
        <v>300</v>
      </c>
    </row>
    <row r="94" spans="1:5" ht="19.5" customHeight="1" thickBot="1">
      <c r="A94" s="156"/>
      <c r="B94" s="156"/>
      <c r="C94" s="156" t="s">
        <v>34</v>
      </c>
      <c r="D94" s="139" t="s">
        <v>167</v>
      </c>
      <c r="E94" s="299">
        <f t="shared" si="3"/>
        <v>1392</v>
      </c>
    </row>
    <row r="95" spans="1:5" s="233" customFormat="1" ht="19.5" customHeight="1" thickBot="1">
      <c r="A95" s="333" t="s">
        <v>3</v>
      </c>
      <c r="B95" s="334"/>
      <c r="C95" s="334"/>
      <c r="D95" s="335"/>
      <c r="E95" s="231">
        <f>SUM(E14,E19,E22,E38,E52,E77,E80,E83)</f>
        <v>3196320</v>
      </c>
    </row>
    <row r="96" spans="1:5" ht="12.75">
      <c r="A96" s="15"/>
      <c r="B96" s="13"/>
      <c r="C96" s="13"/>
      <c r="D96" s="13"/>
      <c r="E96" s="184"/>
    </row>
    <row r="97" spans="1:5" ht="12.75" hidden="1">
      <c r="A97" s="12"/>
      <c r="B97" s="13"/>
      <c r="C97" s="13"/>
      <c r="D97" s="13"/>
      <c r="E97" s="184"/>
    </row>
    <row r="98" spans="1:5" ht="12.75" hidden="1">
      <c r="A98" s="12"/>
      <c r="B98" s="13"/>
      <c r="C98" s="13"/>
      <c r="D98" s="13"/>
      <c r="E98" s="184"/>
    </row>
    <row r="99" spans="1:5" ht="12.75" hidden="1">
      <c r="A99" s="1"/>
      <c r="B99" s="1"/>
      <c r="C99" s="1"/>
      <c r="D99" s="1"/>
      <c r="E99" s="186"/>
    </row>
    <row r="100" spans="1:5" ht="12.75" hidden="1">
      <c r="A100" s="14"/>
      <c r="E100" s="185"/>
    </row>
    <row r="101" spans="1:5" s="263" customFormat="1" ht="12.75" hidden="1">
      <c r="A101" s="260"/>
      <c r="B101" s="260"/>
      <c r="C101" s="260"/>
      <c r="D101" s="260"/>
      <c r="E101" s="261"/>
    </row>
    <row r="102" spans="1:5" s="263" customFormat="1" ht="12.75" hidden="1">
      <c r="A102" s="260"/>
      <c r="B102" s="260"/>
      <c r="C102" s="260"/>
      <c r="D102" s="260"/>
      <c r="E102" s="261"/>
    </row>
    <row r="103" spans="1:5" s="263" customFormat="1" ht="12.75" hidden="1">
      <c r="A103" s="260"/>
      <c r="B103" s="260"/>
      <c r="C103" s="260"/>
      <c r="D103" s="260"/>
      <c r="E103" s="261"/>
    </row>
    <row r="104" spans="2:4" ht="41.25" customHeight="1" hidden="1">
      <c r="B104" s="308" t="s">
        <v>239</v>
      </c>
      <c r="C104" s="308"/>
      <c r="D104" s="308"/>
    </row>
    <row r="105" spans="1:5" ht="13.5" hidden="1" thickBot="1">
      <c r="A105" s="1"/>
      <c r="B105" s="1"/>
      <c r="D105" s="209"/>
      <c r="E105" s="210"/>
    </row>
    <row r="106" spans="1:5" ht="12.75" customHeight="1" hidden="1">
      <c r="A106" s="314" t="s">
        <v>0</v>
      </c>
      <c r="B106" s="306"/>
      <c r="C106" s="307"/>
      <c r="D106" s="311" t="s">
        <v>130</v>
      </c>
      <c r="E106" s="336" t="s">
        <v>227</v>
      </c>
    </row>
    <row r="107" spans="1:5" ht="13.5" hidden="1" thickBot="1">
      <c r="A107" s="315"/>
      <c r="B107" s="316"/>
      <c r="C107" s="317"/>
      <c r="D107" s="312"/>
      <c r="E107" s="337"/>
    </row>
    <row r="108" spans="1:5" ht="13.5" hidden="1" thickBot="1">
      <c r="A108" s="123" t="s">
        <v>4</v>
      </c>
      <c r="B108" s="123" t="s">
        <v>5</v>
      </c>
      <c r="C108" s="123" t="s">
        <v>6</v>
      </c>
      <c r="D108" s="313"/>
      <c r="E108" s="338"/>
    </row>
    <row r="109" spans="1:5" ht="15" customHeight="1" hidden="1" thickBot="1">
      <c r="A109" s="124">
        <v>1</v>
      </c>
      <c r="B109" s="125">
        <v>2</v>
      </c>
      <c r="C109" s="124">
        <v>3</v>
      </c>
      <c r="D109" s="124">
        <v>4</v>
      </c>
      <c r="E109" s="195">
        <v>5</v>
      </c>
    </row>
    <row r="110" spans="1:5" ht="19.5" customHeight="1" hidden="1">
      <c r="A110" s="18" t="s">
        <v>7</v>
      </c>
      <c r="B110" s="19" t="s">
        <v>8</v>
      </c>
      <c r="C110" s="20" t="s">
        <v>9</v>
      </c>
      <c r="D110" s="20" t="s">
        <v>132</v>
      </c>
      <c r="E110" s="10">
        <v>67100</v>
      </c>
    </row>
    <row r="111" spans="1:5" s="64" customFormat="1" ht="19.5" customHeight="1" hidden="1">
      <c r="A111" s="247"/>
      <c r="B111" s="248"/>
      <c r="C111" s="309" t="s">
        <v>10</v>
      </c>
      <c r="D111" s="310"/>
      <c r="E111" s="244">
        <f>SUM(E110)</f>
        <v>67100</v>
      </c>
    </row>
    <row r="112" spans="1:5" ht="19.5" customHeight="1" hidden="1">
      <c r="A112" s="21" t="s">
        <v>38</v>
      </c>
      <c r="B112" s="22" t="s">
        <v>294</v>
      </c>
      <c r="C112" s="23" t="s">
        <v>36</v>
      </c>
      <c r="D112" s="23" t="s">
        <v>296</v>
      </c>
      <c r="E112" s="211">
        <v>5000</v>
      </c>
    </row>
    <row r="113" spans="1:5" s="64" customFormat="1" ht="19.5" customHeight="1" hidden="1">
      <c r="A113" s="242"/>
      <c r="B113" s="243"/>
      <c r="C113" s="309" t="s">
        <v>10</v>
      </c>
      <c r="D113" s="310"/>
      <c r="E113" s="244">
        <f>SUM(E112)</f>
        <v>5000</v>
      </c>
    </row>
    <row r="114" spans="1:5" ht="19.5" customHeight="1" hidden="1">
      <c r="A114" s="21" t="s">
        <v>11</v>
      </c>
      <c r="B114" s="22" t="s">
        <v>12</v>
      </c>
      <c r="C114" s="23" t="s">
        <v>26</v>
      </c>
      <c r="D114" s="23" t="s">
        <v>146</v>
      </c>
      <c r="E114" s="31"/>
    </row>
    <row r="115" spans="1:5" ht="19.5" customHeight="1" hidden="1">
      <c r="A115" s="21" t="s">
        <v>11</v>
      </c>
      <c r="B115" s="22" t="s">
        <v>12</v>
      </c>
      <c r="C115" s="23" t="s">
        <v>13</v>
      </c>
      <c r="D115" s="23" t="s">
        <v>138</v>
      </c>
      <c r="E115" s="31">
        <v>700</v>
      </c>
    </row>
    <row r="116" spans="1:5" ht="19.5" customHeight="1" hidden="1">
      <c r="A116" s="21" t="s">
        <v>11</v>
      </c>
      <c r="B116" s="22" t="s">
        <v>12</v>
      </c>
      <c r="C116" s="23" t="s">
        <v>9</v>
      </c>
      <c r="D116" s="23" t="s">
        <v>271</v>
      </c>
      <c r="E116" s="31">
        <v>7600</v>
      </c>
    </row>
    <row r="117" spans="1:5" s="64" customFormat="1" ht="19.5" customHeight="1" hidden="1">
      <c r="A117" s="242"/>
      <c r="B117" s="243"/>
      <c r="C117" s="309" t="s">
        <v>10</v>
      </c>
      <c r="D117" s="310"/>
      <c r="E117" s="244">
        <f>SUM(E114:E116)</f>
        <v>8300</v>
      </c>
    </row>
    <row r="118" spans="1:5" ht="19.5" customHeight="1" hidden="1">
      <c r="A118" s="21" t="s">
        <v>11</v>
      </c>
      <c r="B118" s="22" t="s">
        <v>14</v>
      </c>
      <c r="C118" s="23" t="s">
        <v>13</v>
      </c>
      <c r="D118" s="23" t="s">
        <v>138</v>
      </c>
      <c r="E118" s="31">
        <v>2000</v>
      </c>
    </row>
    <row r="119" spans="1:5" ht="19.5" customHeight="1" hidden="1">
      <c r="A119" s="21" t="s">
        <v>11</v>
      </c>
      <c r="B119" s="22" t="s">
        <v>14</v>
      </c>
      <c r="C119" s="23" t="s">
        <v>9</v>
      </c>
      <c r="D119" s="23" t="s">
        <v>132</v>
      </c>
      <c r="E119" s="31"/>
    </row>
    <row r="120" spans="1:5" s="64" customFormat="1" ht="19.5" customHeight="1" hidden="1">
      <c r="A120" s="242"/>
      <c r="B120" s="243"/>
      <c r="C120" s="309" t="s">
        <v>10</v>
      </c>
      <c r="D120" s="310"/>
      <c r="E120" s="244">
        <f>SUM(E118:E119)</f>
        <v>2000</v>
      </c>
    </row>
    <row r="121" spans="1:5" ht="19.5" customHeight="1" hidden="1">
      <c r="A121" s="21" t="s">
        <v>288</v>
      </c>
      <c r="B121" s="22" t="s">
        <v>289</v>
      </c>
      <c r="C121" s="23" t="s">
        <v>290</v>
      </c>
      <c r="D121" s="23"/>
      <c r="E121" s="31"/>
    </row>
    <row r="122" spans="1:5" ht="19.5" customHeight="1" hidden="1">
      <c r="A122" s="21"/>
      <c r="B122" s="22"/>
      <c r="C122" s="23" t="s">
        <v>291</v>
      </c>
      <c r="D122" s="23"/>
      <c r="E122" s="31"/>
    </row>
    <row r="123" spans="1:5" ht="19.5" customHeight="1" hidden="1">
      <c r="A123" s="21"/>
      <c r="B123" s="22"/>
      <c r="C123" s="23"/>
      <c r="D123" s="23"/>
      <c r="E123" s="31"/>
    </row>
    <row r="124" spans="1:5" s="64" customFormat="1" ht="19.5" customHeight="1" hidden="1">
      <c r="A124" s="242"/>
      <c r="B124" s="243"/>
      <c r="C124" s="309" t="s">
        <v>10</v>
      </c>
      <c r="D124" s="310"/>
      <c r="E124" s="249">
        <f>SUM(E121:E123)</f>
        <v>0</v>
      </c>
    </row>
    <row r="125" spans="1:5" s="200" customFormat="1" ht="19.5" customHeight="1" hidden="1">
      <c r="A125" s="54" t="s">
        <v>15</v>
      </c>
      <c r="B125" s="55" t="s">
        <v>16</v>
      </c>
      <c r="C125" s="23" t="s">
        <v>9</v>
      </c>
      <c r="D125" s="110" t="s">
        <v>132</v>
      </c>
      <c r="E125" s="212">
        <v>11700</v>
      </c>
    </row>
    <row r="126" spans="1:5" s="64" customFormat="1" ht="19.5" customHeight="1" hidden="1">
      <c r="A126" s="242"/>
      <c r="B126" s="243"/>
      <c r="C126" s="309" t="s">
        <v>10</v>
      </c>
      <c r="D126" s="310"/>
      <c r="E126" s="244">
        <f>SUM(E125)</f>
        <v>11700</v>
      </c>
    </row>
    <row r="127" spans="1:5" ht="19.5" customHeight="1" hidden="1">
      <c r="A127" s="21" t="s">
        <v>18</v>
      </c>
      <c r="B127" s="22" t="s">
        <v>19</v>
      </c>
      <c r="C127" s="23" t="s">
        <v>9</v>
      </c>
      <c r="D127" s="23" t="s">
        <v>132</v>
      </c>
      <c r="E127" s="31">
        <v>103000</v>
      </c>
    </row>
    <row r="128" spans="1:5" s="64" customFormat="1" ht="19.5" customHeight="1" hidden="1">
      <c r="A128" s="242"/>
      <c r="B128" s="243"/>
      <c r="C128" s="309" t="s">
        <v>10</v>
      </c>
      <c r="D128" s="310"/>
      <c r="E128" s="244">
        <f>SUM(E127)</f>
        <v>103000</v>
      </c>
    </row>
    <row r="129" spans="1:5" ht="19.5" customHeight="1" hidden="1">
      <c r="A129" s="21" t="s">
        <v>18</v>
      </c>
      <c r="B129" s="22" t="s">
        <v>56</v>
      </c>
      <c r="C129" s="23" t="s">
        <v>9</v>
      </c>
      <c r="D129" s="23" t="s">
        <v>132</v>
      </c>
      <c r="E129" s="31">
        <v>5500</v>
      </c>
    </row>
    <row r="130" spans="1:5" s="64" customFormat="1" ht="19.5" customHeight="1" hidden="1">
      <c r="A130" s="242"/>
      <c r="B130" s="243"/>
      <c r="C130" s="309" t="s">
        <v>10</v>
      </c>
      <c r="D130" s="310"/>
      <c r="E130" s="244">
        <f>SUM(E129)</f>
        <v>5500</v>
      </c>
    </row>
    <row r="131" spans="1:5" ht="19.5" customHeight="1" hidden="1">
      <c r="A131" s="21" t="s">
        <v>17</v>
      </c>
      <c r="B131" s="22" t="s">
        <v>20</v>
      </c>
      <c r="C131" s="23" t="s">
        <v>21</v>
      </c>
      <c r="D131" s="23" t="s">
        <v>133</v>
      </c>
      <c r="E131" s="31">
        <f>129080+10100</f>
        <v>139180</v>
      </c>
    </row>
    <row r="132" spans="1:5" ht="19.5" customHeight="1" hidden="1">
      <c r="A132" s="21"/>
      <c r="B132" s="22"/>
      <c r="C132" s="23" t="s">
        <v>23</v>
      </c>
      <c r="D132" s="23" t="s">
        <v>136</v>
      </c>
      <c r="E132" s="31">
        <f>21800+1400</f>
        <v>23200</v>
      </c>
    </row>
    <row r="133" spans="1:5" ht="19.5" customHeight="1" hidden="1">
      <c r="A133" s="21"/>
      <c r="B133" s="22"/>
      <c r="C133" s="23" t="s">
        <v>24</v>
      </c>
      <c r="D133" s="23" t="s">
        <v>137</v>
      </c>
      <c r="E133" s="31">
        <f>3120+500</f>
        <v>3620</v>
      </c>
    </row>
    <row r="134" spans="1:5" ht="19.5" customHeight="1" hidden="1">
      <c r="A134" s="21"/>
      <c r="B134" s="22"/>
      <c r="C134" s="23" t="s">
        <v>34</v>
      </c>
      <c r="D134" s="23" t="s">
        <v>232</v>
      </c>
      <c r="E134" s="31"/>
    </row>
    <row r="135" spans="1:5" s="64" customFormat="1" ht="19.5" customHeight="1" hidden="1">
      <c r="A135" s="242"/>
      <c r="B135" s="243"/>
      <c r="C135" s="309" t="s">
        <v>10</v>
      </c>
      <c r="D135" s="310"/>
      <c r="E135" s="244">
        <f>SUM(E131:E134)</f>
        <v>166000</v>
      </c>
    </row>
    <row r="136" spans="1:5" ht="19.5" customHeight="1" hidden="1">
      <c r="A136" s="21" t="s">
        <v>17</v>
      </c>
      <c r="B136" s="22" t="s">
        <v>25</v>
      </c>
      <c r="C136" s="30" t="s">
        <v>26</v>
      </c>
      <c r="D136" s="30" t="s">
        <v>146</v>
      </c>
      <c r="E136" s="31">
        <v>240071</v>
      </c>
    </row>
    <row r="137" spans="1:5" ht="19.5" customHeight="1" hidden="1">
      <c r="A137" s="21"/>
      <c r="B137" s="22"/>
      <c r="C137" s="30" t="s">
        <v>23</v>
      </c>
      <c r="D137" s="30" t="s">
        <v>136</v>
      </c>
      <c r="E137" s="31"/>
    </row>
    <row r="138" spans="1:5" ht="19.5" customHeight="1" hidden="1">
      <c r="A138" s="21"/>
      <c r="B138" s="22"/>
      <c r="C138" s="30" t="s">
        <v>13</v>
      </c>
      <c r="D138" s="30" t="s">
        <v>138</v>
      </c>
      <c r="E138" s="31">
        <v>8429</v>
      </c>
    </row>
    <row r="139" spans="1:5" ht="19.5" customHeight="1" hidden="1">
      <c r="A139" s="21"/>
      <c r="B139" s="22"/>
      <c r="C139" s="30" t="s">
        <v>9</v>
      </c>
      <c r="D139" s="30" t="s">
        <v>132</v>
      </c>
      <c r="E139" s="31">
        <v>2900</v>
      </c>
    </row>
    <row r="140" spans="1:5" ht="19.5" customHeight="1" hidden="1">
      <c r="A140" s="21"/>
      <c r="B140" s="22"/>
      <c r="C140" s="30" t="s">
        <v>27</v>
      </c>
      <c r="D140" s="30" t="s">
        <v>141</v>
      </c>
      <c r="E140" s="31">
        <v>1000</v>
      </c>
    </row>
    <row r="141" spans="1:5" ht="19.5" customHeight="1" hidden="1">
      <c r="A141" s="21"/>
      <c r="B141" s="22"/>
      <c r="C141" s="30" t="s">
        <v>28</v>
      </c>
      <c r="D141" s="30" t="s">
        <v>158</v>
      </c>
      <c r="E141" s="31">
        <v>1000</v>
      </c>
    </row>
    <row r="142" spans="1:5" s="64" customFormat="1" ht="19.5" customHeight="1" hidden="1">
      <c r="A142" s="242"/>
      <c r="B142" s="243"/>
      <c r="C142" s="309" t="s">
        <v>10</v>
      </c>
      <c r="D142" s="310"/>
      <c r="E142" s="244">
        <f>SUM(E136:E141)</f>
        <v>253400</v>
      </c>
    </row>
    <row r="143" spans="1:5" ht="19.5" customHeight="1" hidden="1">
      <c r="A143" s="21" t="s">
        <v>17</v>
      </c>
      <c r="B143" s="22" t="s">
        <v>29</v>
      </c>
      <c r="C143" s="30" t="s">
        <v>30</v>
      </c>
      <c r="D143" s="205" t="s">
        <v>162</v>
      </c>
      <c r="E143" s="31">
        <v>13300</v>
      </c>
    </row>
    <row r="144" spans="1:5" ht="19.5" customHeight="1" hidden="1">
      <c r="A144" s="21"/>
      <c r="B144" s="22"/>
      <c r="C144" s="30" t="s">
        <v>21</v>
      </c>
      <c r="D144" s="30" t="s">
        <v>133</v>
      </c>
      <c r="E144" s="31">
        <v>1725113</v>
      </c>
    </row>
    <row r="145" spans="1:5" ht="19.5" customHeight="1" hidden="1">
      <c r="A145" s="21"/>
      <c r="B145" s="22"/>
      <c r="C145" s="30" t="s">
        <v>22</v>
      </c>
      <c r="D145" s="30" t="s">
        <v>233</v>
      </c>
      <c r="E145" s="31">
        <v>137483</v>
      </c>
    </row>
    <row r="146" spans="1:5" ht="19.5" customHeight="1" hidden="1">
      <c r="A146" s="21"/>
      <c r="B146" s="22"/>
      <c r="C146" s="30" t="s">
        <v>23</v>
      </c>
      <c r="D146" s="30" t="s">
        <v>136</v>
      </c>
      <c r="E146" s="31">
        <v>341619</v>
      </c>
    </row>
    <row r="147" spans="1:5" ht="19.5" customHeight="1" hidden="1">
      <c r="A147" s="21"/>
      <c r="B147" s="22"/>
      <c r="C147" s="30" t="s">
        <v>24</v>
      </c>
      <c r="D147" s="30" t="s">
        <v>137</v>
      </c>
      <c r="E147" s="31">
        <v>46392</v>
      </c>
    </row>
    <row r="148" spans="1:5" ht="19.5" customHeight="1" hidden="1">
      <c r="A148" s="21"/>
      <c r="B148" s="22"/>
      <c r="C148" s="30" t="s">
        <v>13</v>
      </c>
      <c r="D148" s="30" t="s">
        <v>138</v>
      </c>
      <c r="E148" s="31">
        <v>542900</v>
      </c>
    </row>
    <row r="149" spans="1:5" ht="19.5" customHeight="1" hidden="1">
      <c r="A149" s="21"/>
      <c r="B149" s="22"/>
      <c r="C149" s="30" t="s">
        <v>31</v>
      </c>
      <c r="D149" s="30" t="s">
        <v>139</v>
      </c>
      <c r="E149" s="31">
        <v>69700</v>
      </c>
    </row>
    <row r="150" spans="1:5" ht="19.5" customHeight="1" hidden="1">
      <c r="A150" s="21"/>
      <c r="B150" s="22"/>
      <c r="C150" s="23" t="s">
        <v>32</v>
      </c>
      <c r="D150" s="23" t="s">
        <v>140</v>
      </c>
      <c r="E150" s="31">
        <v>177759</v>
      </c>
    </row>
    <row r="151" spans="1:5" ht="19.5" customHeight="1" hidden="1">
      <c r="A151" s="21"/>
      <c r="B151" s="22"/>
      <c r="C151" s="23" t="s">
        <v>9</v>
      </c>
      <c r="D151" s="23" t="s">
        <v>132</v>
      </c>
      <c r="E151" s="31">
        <v>448500</v>
      </c>
    </row>
    <row r="152" spans="1:5" ht="19.5" customHeight="1" hidden="1">
      <c r="A152" s="21"/>
      <c r="B152" s="22"/>
      <c r="C152" s="23" t="s">
        <v>27</v>
      </c>
      <c r="D152" s="23" t="s">
        <v>141</v>
      </c>
      <c r="E152" s="31">
        <v>22000</v>
      </c>
    </row>
    <row r="153" spans="1:5" ht="19.5" customHeight="1" hidden="1">
      <c r="A153" s="21"/>
      <c r="B153" s="22"/>
      <c r="C153" s="23" t="s">
        <v>28</v>
      </c>
      <c r="D153" s="23" t="s">
        <v>158</v>
      </c>
      <c r="E153" s="31">
        <v>3000</v>
      </c>
    </row>
    <row r="154" spans="1:5" ht="19.5" customHeight="1" hidden="1">
      <c r="A154" s="24"/>
      <c r="B154" s="25"/>
      <c r="C154" s="34" t="s">
        <v>33</v>
      </c>
      <c r="D154" s="34" t="s">
        <v>142</v>
      </c>
      <c r="E154" s="31">
        <v>28500</v>
      </c>
    </row>
    <row r="155" spans="1:5" ht="19.5" customHeight="1" hidden="1">
      <c r="A155" s="38"/>
      <c r="B155" s="39"/>
      <c r="C155" s="40" t="s">
        <v>34</v>
      </c>
      <c r="D155" s="40" t="s">
        <v>232</v>
      </c>
      <c r="E155" s="35">
        <v>59000</v>
      </c>
    </row>
    <row r="156" spans="1:5" ht="19.5" customHeight="1" hidden="1">
      <c r="A156" s="38"/>
      <c r="B156" s="39"/>
      <c r="C156" s="40" t="s">
        <v>69</v>
      </c>
      <c r="D156" s="40" t="s">
        <v>159</v>
      </c>
      <c r="E156" s="35">
        <v>1000</v>
      </c>
    </row>
    <row r="157" spans="1:5" ht="19.5" customHeight="1" hidden="1">
      <c r="A157" s="38"/>
      <c r="B157" s="39"/>
      <c r="C157" s="40" t="s">
        <v>89</v>
      </c>
      <c r="D157" s="40" t="s">
        <v>177</v>
      </c>
      <c r="E157" s="35"/>
    </row>
    <row r="158" spans="1:5" ht="19.5" customHeight="1" hidden="1">
      <c r="A158" s="38"/>
      <c r="B158" s="39"/>
      <c r="C158" s="40" t="s">
        <v>70</v>
      </c>
      <c r="D158" s="40" t="s">
        <v>160</v>
      </c>
      <c r="E158" s="35">
        <v>1000</v>
      </c>
    </row>
    <row r="159" spans="1:5" ht="19.5" customHeight="1" hidden="1">
      <c r="A159" s="38"/>
      <c r="B159" s="39"/>
      <c r="C159" s="40" t="s">
        <v>36</v>
      </c>
      <c r="D159" s="206" t="s">
        <v>144</v>
      </c>
      <c r="E159" s="35">
        <v>26500</v>
      </c>
    </row>
    <row r="160" spans="1:5" ht="19.5" customHeight="1" hidden="1">
      <c r="A160" s="38"/>
      <c r="B160" s="39"/>
      <c r="C160" s="40" t="s">
        <v>106</v>
      </c>
      <c r="D160" s="40" t="s">
        <v>106</v>
      </c>
      <c r="E160" s="35"/>
    </row>
    <row r="161" spans="1:5" s="64" customFormat="1" ht="19.5" customHeight="1" hidden="1">
      <c r="A161" s="252"/>
      <c r="B161" s="253"/>
      <c r="C161" s="309" t="s">
        <v>10</v>
      </c>
      <c r="D161" s="310"/>
      <c r="E161" s="244">
        <f>SUM(E143:E160)</f>
        <v>3643766</v>
      </c>
    </row>
    <row r="162" spans="1:5" ht="19.5" customHeight="1" hidden="1">
      <c r="A162" s="43" t="s">
        <v>17</v>
      </c>
      <c r="B162" s="44" t="s">
        <v>37</v>
      </c>
      <c r="C162" s="40" t="s">
        <v>26</v>
      </c>
      <c r="D162" s="40" t="s">
        <v>146</v>
      </c>
      <c r="E162" s="35">
        <v>10195</v>
      </c>
    </row>
    <row r="163" spans="1:5" ht="19.5" customHeight="1" hidden="1">
      <c r="A163" s="43"/>
      <c r="B163" s="44"/>
      <c r="C163" s="40" t="s">
        <v>21</v>
      </c>
      <c r="D163" s="40" t="s">
        <v>133</v>
      </c>
      <c r="E163" s="35">
        <v>6100</v>
      </c>
    </row>
    <row r="164" spans="1:5" ht="19.5" customHeight="1" hidden="1">
      <c r="A164" s="43"/>
      <c r="B164" s="44"/>
      <c r="C164" s="40" t="s">
        <v>23</v>
      </c>
      <c r="D164" s="40" t="s">
        <v>136</v>
      </c>
      <c r="E164" s="35">
        <v>2200</v>
      </c>
    </row>
    <row r="165" spans="1:5" ht="19.5" customHeight="1" hidden="1">
      <c r="A165" s="43"/>
      <c r="B165" s="44"/>
      <c r="C165" s="40" t="s">
        <v>24</v>
      </c>
      <c r="D165" s="40" t="s">
        <v>137</v>
      </c>
      <c r="E165" s="35">
        <v>400</v>
      </c>
    </row>
    <row r="166" spans="1:5" ht="19.5" customHeight="1" hidden="1">
      <c r="A166" s="43"/>
      <c r="B166" s="44"/>
      <c r="C166" s="40" t="s">
        <v>13</v>
      </c>
      <c r="D166" s="40" t="s">
        <v>138</v>
      </c>
      <c r="E166" s="35">
        <v>3005</v>
      </c>
    </row>
    <row r="167" spans="1:5" ht="19.5" customHeight="1" hidden="1">
      <c r="A167" s="43"/>
      <c r="B167" s="44"/>
      <c r="C167" s="40" t="s">
        <v>250</v>
      </c>
      <c r="D167" s="40" t="s">
        <v>286</v>
      </c>
      <c r="E167" s="35">
        <v>6200</v>
      </c>
    </row>
    <row r="168" spans="1:5" ht="19.5" customHeight="1" hidden="1">
      <c r="A168" s="43"/>
      <c r="B168" s="44"/>
      <c r="C168" s="40" t="s">
        <v>9</v>
      </c>
      <c r="D168" s="40" t="s">
        <v>132</v>
      </c>
      <c r="E168" s="35">
        <v>4400</v>
      </c>
    </row>
    <row r="169" spans="1:5" ht="19.5" customHeight="1" hidden="1">
      <c r="A169" s="43"/>
      <c r="B169" s="44"/>
      <c r="C169" s="40" t="s">
        <v>27</v>
      </c>
      <c r="D169" s="40" t="s">
        <v>141</v>
      </c>
      <c r="E169" s="35">
        <v>500</v>
      </c>
    </row>
    <row r="170" spans="1:5" s="64" customFormat="1" ht="19.5" customHeight="1" hidden="1">
      <c r="A170" s="254"/>
      <c r="B170" s="255"/>
      <c r="C170" s="309" t="s">
        <v>10</v>
      </c>
      <c r="D170" s="310"/>
      <c r="E170" s="256">
        <f>SUM(E162:E169)</f>
        <v>33000</v>
      </c>
    </row>
    <row r="171" spans="1:5" ht="19.5" customHeight="1" hidden="1">
      <c r="A171" s="21" t="s">
        <v>261</v>
      </c>
      <c r="B171" s="22" t="s">
        <v>263</v>
      </c>
      <c r="C171" s="23" t="s">
        <v>63</v>
      </c>
      <c r="D171" s="23" t="s">
        <v>306</v>
      </c>
      <c r="E171" s="31">
        <v>150827</v>
      </c>
    </row>
    <row r="172" spans="1:5" ht="19.5" customHeight="1" hidden="1">
      <c r="A172" s="21"/>
      <c r="B172" s="22"/>
      <c r="C172" s="23"/>
      <c r="D172" s="23"/>
      <c r="E172" s="31"/>
    </row>
    <row r="173" spans="1:5" ht="19.5" customHeight="1" hidden="1">
      <c r="A173" s="21"/>
      <c r="B173" s="22"/>
      <c r="C173" s="23"/>
      <c r="D173" s="23"/>
      <c r="E173" s="31"/>
    </row>
    <row r="174" spans="1:5" ht="19.5" customHeight="1" hidden="1">
      <c r="A174" s="21"/>
      <c r="B174" s="22"/>
      <c r="C174" s="23"/>
      <c r="D174" s="23"/>
      <c r="E174" s="31"/>
    </row>
    <row r="175" spans="1:5" s="64" customFormat="1" ht="19.5" customHeight="1" hidden="1">
      <c r="A175" s="242"/>
      <c r="B175" s="243"/>
      <c r="C175" s="309" t="s">
        <v>10</v>
      </c>
      <c r="D175" s="310"/>
      <c r="E175" s="244">
        <f>SUM(E171:E174)</f>
        <v>150827</v>
      </c>
    </row>
    <row r="176" spans="1:5" ht="19.5" customHeight="1" hidden="1">
      <c r="A176" s="43" t="s">
        <v>93</v>
      </c>
      <c r="B176" s="44" t="s">
        <v>299</v>
      </c>
      <c r="C176" s="40" t="s">
        <v>9</v>
      </c>
      <c r="D176" s="40" t="s">
        <v>132</v>
      </c>
      <c r="E176" s="35">
        <v>40300</v>
      </c>
    </row>
    <row r="177" spans="1:5" ht="19.5" customHeight="1" hidden="1">
      <c r="A177" s="43"/>
      <c r="B177" s="44"/>
      <c r="C177" s="44"/>
      <c r="D177" s="235"/>
      <c r="E177" s="35"/>
    </row>
    <row r="178" spans="1:5" ht="19.5" customHeight="1" hidden="1">
      <c r="A178" s="43"/>
      <c r="B178" s="44"/>
      <c r="C178" s="44" t="s">
        <v>27</v>
      </c>
      <c r="D178" s="235" t="s">
        <v>141</v>
      </c>
      <c r="E178" s="35"/>
    </row>
    <row r="179" spans="1:5" s="64" customFormat="1" ht="19.5" customHeight="1" hidden="1">
      <c r="A179" s="257"/>
      <c r="B179" s="258"/>
      <c r="C179" s="309" t="s">
        <v>10</v>
      </c>
      <c r="D179" s="310"/>
      <c r="E179" s="256">
        <f>SUM(E176:E178)</f>
        <v>40300</v>
      </c>
    </row>
    <row r="180" spans="1:5" ht="19.5" customHeight="1" hidden="1">
      <c r="A180" s="43" t="s">
        <v>38</v>
      </c>
      <c r="B180" s="44" t="s">
        <v>48</v>
      </c>
      <c r="C180" s="40" t="s">
        <v>27</v>
      </c>
      <c r="D180" s="40" t="s">
        <v>141</v>
      </c>
      <c r="E180" s="35">
        <v>900</v>
      </c>
    </row>
    <row r="181" spans="1:5" s="64" customFormat="1" ht="19.5" customHeight="1" hidden="1">
      <c r="A181" s="257"/>
      <c r="B181" s="258"/>
      <c r="C181" s="309" t="s">
        <v>10</v>
      </c>
      <c r="D181" s="310"/>
      <c r="E181" s="256">
        <f>SUM(E180:E180)</f>
        <v>900</v>
      </c>
    </row>
    <row r="182" spans="1:5" ht="27" customHeight="1" hidden="1">
      <c r="A182" s="43" t="s">
        <v>50</v>
      </c>
      <c r="B182" s="44" t="s">
        <v>51</v>
      </c>
      <c r="C182" s="40" t="s">
        <v>52</v>
      </c>
      <c r="D182" s="208" t="s">
        <v>234</v>
      </c>
      <c r="E182" s="35">
        <v>366930</v>
      </c>
    </row>
    <row r="183" spans="1:5" s="64" customFormat="1" ht="19.5" customHeight="1" hidden="1">
      <c r="A183" s="254"/>
      <c r="B183" s="255"/>
      <c r="C183" s="309" t="s">
        <v>10</v>
      </c>
      <c r="D183" s="310"/>
      <c r="E183" s="244">
        <f>SUM(E182)</f>
        <v>366930</v>
      </c>
    </row>
    <row r="184" spans="1:5" ht="19.5" customHeight="1" hidden="1">
      <c r="A184" s="43" t="s">
        <v>82</v>
      </c>
      <c r="B184" s="44" t="s">
        <v>83</v>
      </c>
      <c r="C184" s="40" t="s">
        <v>84</v>
      </c>
      <c r="D184" s="40" t="s">
        <v>235</v>
      </c>
      <c r="E184" s="35">
        <v>681462</v>
      </c>
    </row>
    <row r="185" spans="1:5" s="64" customFormat="1" ht="19.5" customHeight="1" hidden="1">
      <c r="A185" s="254"/>
      <c r="B185" s="255"/>
      <c r="C185" s="309" t="s">
        <v>10</v>
      </c>
      <c r="D185" s="310"/>
      <c r="E185" s="244">
        <f>SUM(E184)</f>
        <v>681462</v>
      </c>
    </row>
    <row r="186" spans="1:5" s="201" customFormat="1" ht="19.5" customHeight="1" hidden="1">
      <c r="A186" s="78"/>
      <c r="B186" s="79"/>
      <c r="C186" s="80"/>
      <c r="D186" s="80"/>
      <c r="E186" s="81"/>
    </row>
    <row r="187" spans="1:5" ht="27.75" customHeight="1" hidden="1">
      <c r="A187" s="78" t="s">
        <v>39</v>
      </c>
      <c r="B187" s="44" t="s">
        <v>49</v>
      </c>
      <c r="C187" s="40" t="s">
        <v>41</v>
      </c>
      <c r="D187" s="208" t="s">
        <v>236</v>
      </c>
      <c r="E187" s="35">
        <v>260000</v>
      </c>
    </row>
    <row r="188" spans="1:5" ht="27.75" customHeight="1" hidden="1">
      <c r="A188" s="78"/>
      <c r="B188" s="44"/>
      <c r="C188" s="40" t="s">
        <v>45</v>
      </c>
      <c r="D188" s="208" t="s">
        <v>282</v>
      </c>
      <c r="E188" s="35"/>
    </row>
    <row r="189" spans="1:5" ht="33" customHeight="1" hidden="1">
      <c r="A189" s="43"/>
      <c r="B189" s="44"/>
      <c r="C189" s="40" t="s">
        <v>55</v>
      </c>
      <c r="D189" s="208" t="s">
        <v>273</v>
      </c>
      <c r="E189" s="35"/>
    </row>
    <row r="190" spans="1:5" s="64" customFormat="1" ht="19.5" customHeight="1" hidden="1">
      <c r="A190" s="254"/>
      <c r="B190" s="255"/>
      <c r="C190" s="309" t="s">
        <v>10</v>
      </c>
      <c r="D190" s="310"/>
      <c r="E190" s="256">
        <f>SUM(E186:E189)</f>
        <v>260000</v>
      </c>
    </row>
    <row r="191" spans="1:5" ht="19.5" customHeight="1" hidden="1">
      <c r="A191" s="43" t="s">
        <v>39</v>
      </c>
      <c r="B191" s="44" t="s">
        <v>57</v>
      </c>
      <c r="C191" s="40" t="s">
        <v>9</v>
      </c>
      <c r="D191" s="40" t="s">
        <v>132</v>
      </c>
      <c r="E191" s="35">
        <v>70000</v>
      </c>
    </row>
    <row r="192" spans="1:5" s="64" customFormat="1" ht="19.5" customHeight="1" hidden="1">
      <c r="A192" s="254"/>
      <c r="B192" s="255"/>
      <c r="C192" s="309" t="s">
        <v>10</v>
      </c>
      <c r="D192" s="310"/>
      <c r="E192" s="256">
        <f>SUM(E191:E191)</f>
        <v>70000</v>
      </c>
    </row>
    <row r="193" spans="1:5" ht="19.5" customHeight="1" hidden="1">
      <c r="A193" s="78" t="s">
        <v>39</v>
      </c>
      <c r="B193" s="44" t="s">
        <v>42</v>
      </c>
      <c r="C193" s="40" t="s">
        <v>13</v>
      </c>
      <c r="D193" s="40" t="s">
        <v>138</v>
      </c>
      <c r="E193" s="35"/>
    </row>
    <row r="194" spans="1:5" ht="19.5" customHeight="1" hidden="1">
      <c r="A194" s="78"/>
      <c r="B194" s="44"/>
      <c r="C194" s="40" t="s">
        <v>9</v>
      </c>
      <c r="D194" s="40" t="s">
        <v>132</v>
      </c>
      <c r="E194" s="35">
        <v>3000</v>
      </c>
    </row>
    <row r="195" spans="1:5" ht="19.5" customHeight="1" hidden="1">
      <c r="A195" s="43"/>
      <c r="B195" s="44"/>
      <c r="C195" s="40" t="s">
        <v>34</v>
      </c>
      <c r="D195" s="40" t="s">
        <v>232</v>
      </c>
      <c r="E195" s="35">
        <v>90260</v>
      </c>
    </row>
    <row r="196" spans="1:5" s="64" customFormat="1" ht="17.25" customHeight="1" hidden="1">
      <c r="A196" s="254"/>
      <c r="B196" s="255"/>
      <c r="C196" s="309" t="s">
        <v>10</v>
      </c>
      <c r="D196" s="310"/>
      <c r="E196" s="256">
        <f>SUM(E193,E194,E195)</f>
        <v>93260</v>
      </c>
    </row>
    <row r="197" spans="1:5" ht="36.75" customHeight="1" hidden="1">
      <c r="A197" s="43" t="s">
        <v>90</v>
      </c>
      <c r="B197" s="44" t="s">
        <v>279</v>
      </c>
      <c r="C197" s="40" t="s">
        <v>280</v>
      </c>
      <c r="D197" s="139" t="s">
        <v>281</v>
      </c>
      <c r="E197" s="35"/>
    </row>
    <row r="198" spans="1:5" s="64" customFormat="1" ht="19.5" customHeight="1" hidden="1">
      <c r="A198" s="254"/>
      <c r="B198" s="255"/>
      <c r="C198" s="309" t="s">
        <v>10</v>
      </c>
      <c r="D198" s="310"/>
      <c r="E198" s="259">
        <f>SUM(E197:E197)</f>
        <v>0</v>
      </c>
    </row>
    <row r="199" spans="1:5" ht="19.5" customHeight="1" hidden="1">
      <c r="A199" s="43" t="s">
        <v>90</v>
      </c>
      <c r="B199" s="44" t="s">
        <v>272</v>
      </c>
      <c r="C199" s="40" t="s">
        <v>9</v>
      </c>
      <c r="D199" s="40" t="s">
        <v>132</v>
      </c>
      <c r="E199" s="35">
        <v>300</v>
      </c>
    </row>
    <row r="200" spans="1:5" s="64" customFormat="1" ht="19.5" customHeight="1" hidden="1">
      <c r="A200" s="254"/>
      <c r="B200" s="255"/>
      <c r="C200" s="309" t="s">
        <v>10</v>
      </c>
      <c r="D200" s="310"/>
      <c r="E200" s="259">
        <f>SUM(E199:E199)</f>
        <v>300</v>
      </c>
    </row>
    <row r="201" spans="1:5" ht="19.5" customHeight="1" hidden="1">
      <c r="A201" s="43" t="s">
        <v>93</v>
      </c>
      <c r="B201" s="44" t="s">
        <v>127</v>
      </c>
      <c r="C201" s="40" t="s">
        <v>9</v>
      </c>
      <c r="D201" s="40" t="s">
        <v>132</v>
      </c>
      <c r="E201" s="35">
        <v>5000</v>
      </c>
    </row>
    <row r="202" spans="1:5" s="64" customFormat="1" ht="19.5" customHeight="1" hidden="1">
      <c r="A202" s="254"/>
      <c r="B202" s="255"/>
      <c r="C202" s="309" t="s">
        <v>10</v>
      </c>
      <c r="D202" s="310"/>
      <c r="E202" s="256">
        <f>SUM(E201:E201)</f>
        <v>5000</v>
      </c>
    </row>
    <row r="203" spans="1:5" ht="19.5" customHeight="1" hidden="1">
      <c r="A203" s="43" t="s">
        <v>93</v>
      </c>
      <c r="B203" s="44" t="s">
        <v>97</v>
      </c>
      <c r="C203" s="40" t="s">
        <v>9</v>
      </c>
      <c r="D203" s="40" t="s">
        <v>132</v>
      </c>
      <c r="E203" s="35">
        <v>5000</v>
      </c>
    </row>
    <row r="204" spans="1:5" s="64" customFormat="1" ht="19.5" customHeight="1" hidden="1">
      <c r="A204" s="254"/>
      <c r="B204" s="255"/>
      <c r="C204" s="309" t="s">
        <v>10</v>
      </c>
      <c r="D204" s="310"/>
      <c r="E204" s="256">
        <f>SUM(E203:E203)</f>
        <v>5000</v>
      </c>
    </row>
    <row r="205" spans="1:5" s="201" customFormat="1" ht="57.75" customHeight="1" hidden="1">
      <c r="A205" s="78" t="s">
        <v>261</v>
      </c>
      <c r="B205" s="79" t="s">
        <v>266</v>
      </c>
      <c r="C205" s="80" t="s">
        <v>55</v>
      </c>
      <c r="D205" s="303" t="s">
        <v>273</v>
      </c>
      <c r="E205" s="81">
        <v>8000</v>
      </c>
    </row>
    <row r="206" spans="1:5" s="64" customFormat="1" ht="19.5" customHeight="1" hidden="1">
      <c r="A206" s="254"/>
      <c r="B206" s="255"/>
      <c r="C206" s="309"/>
      <c r="D206" s="310"/>
      <c r="E206" s="259">
        <f>SUM(E205)</f>
        <v>8000</v>
      </c>
    </row>
    <row r="207" spans="1:5" ht="38.25" customHeight="1" hidden="1">
      <c r="A207" s="43" t="s">
        <v>53</v>
      </c>
      <c r="B207" s="44" t="s">
        <v>54</v>
      </c>
      <c r="C207" s="40" t="s">
        <v>55</v>
      </c>
      <c r="D207" s="207" t="s">
        <v>238</v>
      </c>
      <c r="E207" s="35">
        <v>15000</v>
      </c>
    </row>
    <row r="208" spans="1:5" ht="19.5" customHeight="1" hidden="1">
      <c r="A208" s="45"/>
      <c r="B208" s="46"/>
      <c r="C208" s="318" t="s">
        <v>10</v>
      </c>
      <c r="D208" s="319"/>
      <c r="E208" s="41">
        <f>SUM(E207:E207)</f>
        <v>15000</v>
      </c>
    </row>
    <row r="209" spans="1:5" ht="25.5" customHeight="1" hidden="1">
      <c r="A209" s="43" t="s">
        <v>53</v>
      </c>
      <c r="B209" s="44" t="s">
        <v>100</v>
      </c>
      <c r="C209" s="40" t="s">
        <v>41</v>
      </c>
      <c r="D209" s="208" t="s">
        <v>236</v>
      </c>
      <c r="E209" s="35">
        <v>145000</v>
      </c>
    </row>
    <row r="210" spans="1:5" ht="19.5" customHeight="1" hidden="1">
      <c r="A210" s="43"/>
      <c r="B210" s="44"/>
      <c r="C210" s="40" t="s">
        <v>21</v>
      </c>
      <c r="D210" s="40" t="s">
        <v>237</v>
      </c>
      <c r="E210" s="35"/>
    </row>
    <row r="211" spans="1:5" s="64" customFormat="1" ht="19.5" customHeight="1" hidden="1">
      <c r="A211" s="254"/>
      <c r="B211" s="255"/>
      <c r="C211" s="309" t="s">
        <v>10</v>
      </c>
      <c r="D211" s="310"/>
      <c r="E211" s="244">
        <f>SUM(E209:E210)</f>
        <v>145000</v>
      </c>
    </row>
    <row r="212" spans="1:5" ht="28.5" customHeight="1" hidden="1">
      <c r="A212" s="43" t="s">
        <v>53</v>
      </c>
      <c r="B212" s="44" t="s">
        <v>101</v>
      </c>
      <c r="C212" s="40" t="s">
        <v>45</v>
      </c>
      <c r="D212" s="208" t="s">
        <v>175</v>
      </c>
      <c r="E212" s="35">
        <v>5000</v>
      </c>
    </row>
    <row r="213" spans="1:5" s="64" customFormat="1" ht="18.75" customHeight="1" hidden="1">
      <c r="A213" s="254"/>
      <c r="B213" s="255"/>
      <c r="C213" s="309" t="s">
        <v>10</v>
      </c>
      <c r="D213" s="310"/>
      <c r="E213" s="256">
        <f>SUM(E212:E212)</f>
        <v>5000</v>
      </c>
    </row>
    <row r="214" spans="1:5" ht="27" customHeight="1" hidden="1">
      <c r="A214" s="43" t="s">
        <v>53</v>
      </c>
      <c r="B214" s="44" t="s">
        <v>104</v>
      </c>
      <c r="C214" s="40" t="s">
        <v>274</v>
      </c>
      <c r="D214" s="208" t="s">
        <v>275</v>
      </c>
      <c r="E214" s="35">
        <v>2000</v>
      </c>
    </row>
    <row r="215" spans="1:5" s="64" customFormat="1" ht="19.5" customHeight="1" hidden="1">
      <c r="A215" s="254"/>
      <c r="B215" s="255"/>
      <c r="C215" s="309" t="s">
        <v>10</v>
      </c>
      <c r="D215" s="310"/>
      <c r="E215" s="256">
        <f>SUM(E214:E214)</f>
        <v>2000</v>
      </c>
    </row>
    <row r="216" spans="1:5" ht="19.5" customHeight="1" hidden="1">
      <c r="A216" s="43" t="s">
        <v>53</v>
      </c>
      <c r="B216" s="44" t="s">
        <v>128</v>
      </c>
      <c r="C216" s="40" t="s">
        <v>9</v>
      </c>
      <c r="D216" s="40" t="s">
        <v>132</v>
      </c>
      <c r="E216" s="35">
        <v>7000</v>
      </c>
    </row>
    <row r="217" spans="1:5" s="64" customFormat="1" ht="19.5" customHeight="1" hidden="1">
      <c r="A217" s="254"/>
      <c r="B217" s="255"/>
      <c r="C217" s="309" t="s">
        <v>10</v>
      </c>
      <c r="D217" s="310"/>
      <c r="E217" s="256">
        <f>SUM(E216:E216)</f>
        <v>7000</v>
      </c>
    </row>
    <row r="218" spans="1:5" ht="19.5" customHeight="1" hidden="1">
      <c r="A218" s="43" t="s">
        <v>43</v>
      </c>
      <c r="B218" s="44" t="s">
        <v>44</v>
      </c>
      <c r="C218" s="40" t="s">
        <v>13</v>
      </c>
      <c r="D218" s="40" t="s">
        <v>138</v>
      </c>
      <c r="E218" s="35">
        <v>15000</v>
      </c>
    </row>
    <row r="219" spans="1:5" ht="19.5" customHeight="1" hidden="1">
      <c r="A219" s="43"/>
      <c r="B219" s="44"/>
      <c r="C219" s="40" t="s">
        <v>9</v>
      </c>
      <c r="D219" s="40" t="s">
        <v>132</v>
      </c>
      <c r="E219" s="35">
        <v>20000</v>
      </c>
    </row>
    <row r="220" spans="1:5" s="64" customFormat="1" ht="19.5" customHeight="1" hidden="1">
      <c r="A220" s="257"/>
      <c r="B220" s="258"/>
      <c r="C220" s="309" t="s">
        <v>10</v>
      </c>
      <c r="D220" s="310"/>
      <c r="E220" s="256">
        <f>SUM(E218:E219)</f>
        <v>35000</v>
      </c>
    </row>
    <row r="221" spans="1:5" ht="19.5" customHeight="1" hidden="1">
      <c r="A221" s="43" t="s">
        <v>43</v>
      </c>
      <c r="B221" s="44" t="s">
        <v>46</v>
      </c>
      <c r="C221" s="40" t="s">
        <v>274</v>
      </c>
      <c r="D221" s="208" t="s">
        <v>275</v>
      </c>
      <c r="E221" s="35">
        <v>10000</v>
      </c>
    </row>
    <row r="222" spans="1:5" ht="19.5" customHeight="1" hidden="1">
      <c r="A222" s="43"/>
      <c r="B222" s="44"/>
      <c r="C222" s="318" t="s">
        <v>10</v>
      </c>
      <c r="D222" s="319"/>
      <c r="E222" s="41">
        <f>SUM(E221:E221)</f>
        <v>10000</v>
      </c>
    </row>
    <row r="223" spans="1:5" ht="19.5" customHeight="1" hidden="1">
      <c r="A223" s="43" t="s">
        <v>47</v>
      </c>
      <c r="B223" s="44" t="s">
        <v>105</v>
      </c>
      <c r="C223" s="40" t="s">
        <v>13</v>
      </c>
      <c r="D223" s="40" t="s">
        <v>138</v>
      </c>
      <c r="E223" s="35">
        <v>16000</v>
      </c>
    </row>
    <row r="224" spans="1:5" ht="19.5" customHeight="1" hidden="1">
      <c r="A224" s="43"/>
      <c r="B224" s="44"/>
      <c r="C224" s="40" t="s">
        <v>9</v>
      </c>
      <c r="D224" s="40" t="s">
        <v>132</v>
      </c>
      <c r="E224" s="35">
        <v>10000</v>
      </c>
    </row>
    <row r="225" spans="1:5" s="64" customFormat="1" ht="19.5" customHeight="1" hidden="1" thickBot="1">
      <c r="A225" s="257"/>
      <c r="B225" s="258"/>
      <c r="C225" s="339" t="s">
        <v>10</v>
      </c>
      <c r="D225" s="340"/>
      <c r="E225" s="256">
        <f>SUM(E223:E224)</f>
        <v>26000</v>
      </c>
    </row>
    <row r="226" spans="1:5" ht="19.5" customHeight="1" hidden="1" thickBot="1">
      <c r="A226" s="343" t="s">
        <v>3</v>
      </c>
      <c r="B226" s="344"/>
      <c r="C226" s="345"/>
      <c r="D226" s="87"/>
      <c r="E226" s="57">
        <f>SUM(E111,E113,E117,E120,E124,E126,E128,E130,E135,E142,E161,E170,E175,E179)+SUM(E181,E183,E185,E190,E192,E196,E198,E200,E202,E204,E206,E211,E213,E215,E217,E220,E222,E208,E225)</f>
        <v>6225745</v>
      </c>
    </row>
    <row r="227" spans="1:5" s="64" customFormat="1" ht="19.5" customHeight="1" hidden="1" thickBot="1">
      <c r="A227" s="61"/>
      <c r="B227" s="61"/>
      <c r="C227" s="61"/>
      <c r="D227" s="61"/>
      <c r="E227" s="62"/>
    </row>
    <row r="228" spans="1:5" s="64" customFormat="1" ht="19.5" customHeight="1" hidden="1" thickBot="1">
      <c r="A228" s="65"/>
      <c r="B228" s="66"/>
      <c r="C228" s="66"/>
      <c r="D228" s="66"/>
      <c r="E228" s="67"/>
    </row>
    <row r="229" spans="1:5" ht="18.75" hidden="1" thickBot="1">
      <c r="A229" s="60"/>
      <c r="B229" s="2"/>
      <c r="C229" s="102"/>
      <c r="D229" s="227" t="s">
        <v>107</v>
      </c>
      <c r="E229" s="190"/>
    </row>
    <row r="230" spans="1:5" ht="12.75" customHeight="1" hidden="1">
      <c r="A230" s="88" t="s">
        <v>0</v>
      </c>
      <c r="B230" s="92"/>
      <c r="C230" s="93"/>
      <c r="D230" s="93"/>
      <c r="E230" s="191" t="s">
        <v>1</v>
      </c>
    </row>
    <row r="231" spans="1:5" ht="13.5" hidden="1" thickBot="1">
      <c r="A231" s="89"/>
      <c r="B231" s="85"/>
      <c r="C231" s="86"/>
      <c r="D231" s="86"/>
      <c r="E231" s="187"/>
    </row>
    <row r="232" spans="1:5" ht="13.5" hidden="1" thickBot="1">
      <c r="A232" s="3" t="s">
        <v>4</v>
      </c>
      <c r="B232" s="4" t="s">
        <v>5</v>
      </c>
      <c r="C232" s="5" t="s">
        <v>6</v>
      </c>
      <c r="D232" s="5" t="s">
        <v>6</v>
      </c>
      <c r="E232" s="188"/>
    </row>
    <row r="233" spans="1:5" ht="13.5" hidden="1" thickBot="1">
      <c r="A233" s="6">
        <v>1</v>
      </c>
      <c r="B233" s="7">
        <v>2</v>
      </c>
      <c r="C233" s="8">
        <v>3</v>
      </c>
      <c r="D233" s="8">
        <v>3</v>
      </c>
      <c r="E233" s="189">
        <v>4</v>
      </c>
    </row>
    <row r="234" spans="1:5" ht="19.5" customHeight="1" hidden="1">
      <c r="A234" s="21" t="s">
        <v>61</v>
      </c>
      <c r="B234" s="22" t="s">
        <v>62</v>
      </c>
      <c r="C234" s="30" t="s">
        <v>30</v>
      </c>
      <c r="D234" s="30" t="s">
        <v>30</v>
      </c>
      <c r="E234" s="31">
        <v>11000</v>
      </c>
    </row>
    <row r="235" spans="1:5" ht="19.5" customHeight="1" hidden="1">
      <c r="A235" s="21"/>
      <c r="B235" s="22"/>
      <c r="C235" s="30" t="s">
        <v>63</v>
      </c>
      <c r="D235" s="30" t="s">
        <v>63</v>
      </c>
      <c r="E235" s="31"/>
    </row>
    <row r="236" spans="1:5" ht="19.5" customHeight="1" hidden="1">
      <c r="A236" s="21"/>
      <c r="B236" s="22"/>
      <c r="C236" s="30" t="s">
        <v>21</v>
      </c>
      <c r="D236" s="30" t="s">
        <v>21</v>
      </c>
      <c r="E236" s="31">
        <v>726400</v>
      </c>
    </row>
    <row r="237" spans="1:5" ht="19.5" customHeight="1" hidden="1">
      <c r="A237" s="21"/>
      <c r="B237" s="22"/>
      <c r="C237" s="30" t="s">
        <v>22</v>
      </c>
      <c r="D237" s="30" t="s">
        <v>22</v>
      </c>
      <c r="E237" s="31">
        <v>60000</v>
      </c>
    </row>
    <row r="238" spans="1:5" ht="19.5" customHeight="1" hidden="1">
      <c r="A238" s="21"/>
      <c r="B238" s="22"/>
      <c r="C238" s="30" t="s">
        <v>23</v>
      </c>
      <c r="D238" s="30" t="s">
        <v>23</v>
      </c>
      <c r="E238" s="31">
        <v>132800</v>
      </c>
    </row>
    <row r="239" spans="1:5" ht="19.5" customHeight="1" hidden="1">
      <c r="A239" s="21"/>
      <c r="B239" s="22"/>
      <c r="C239" s="30" t="s">
        <v>24</v>
      </c>
      <c r="D239" s="30" t="s">
        <v>24</v>
      </c>
      <c r="E239" s="31">
        <v>23400</v>
      </c>
    </row>
    <row r="240" spans="1:5" ht="19.5" customHeight="1" hidden="1">
      <c r="A240" s="21"/>
      <c r="B240" s="22"/>
      <c r="C240" s="30" t="s">
        <v>64</v>
      </c>
      <c r="D240" s="30" t="s">
        <v>64</v>
      </c>
      <c r="E240" s="31">
        <v>7000</v>
      </c>
    </row>
    <row r="241" spans="1:5" ht="19.5" customHeight="1" hidden="1">
      <c r="A241" s="21"/>
      <c r="B241" s="22"/>
      <c r="C241" s="30" t="s">
        <v>13</v>
      </c>
      <c r="D241" s="30" t="s">
        <v>13</v>
      </c>
      <c r="E241" s="31">
        <v>347300</v>
      </c>
    </row>
    <row r="242" spans="1:5" ht="19.5" customHeight="1" hidden="1">
      <c r="A242" s="21"/>
      <c r="B242" s="22"/>
      <c r="C242" s="30" t="s">
        <v>31</v>
      </c>
      <c r="D242" s="30" t="s">
        <v>31</v>
      </c>
      <c r="E242" s="31">
        <v>35000</v>
      </c>
    </row>
    <row r="243" spans="1:5" ht="19.5" customHeight="1" hidden="1">
      <c r="A243" s="21"/>
      <c r="B243" s="22"/>
      <c r="C243" s="23" t="s">
        <v>32</v>
      </c>
      <c r="D243" s="23" t="s">
        <v>32</v>
      </c>
      <c r="E243" s="11">
        <v>246000</v>
      </c>
    </row>
    <row r="244" spans="1:5" ht="19.5" customHeight="1" hidden="1">
      <c r="A244" s="21"/>
      <c r="B244" s="22"/>
      <c r="C244" s="23" t="s">
        <v>9</v>
      </c>
      <c r="D244" s="23" t="s">
        <v>9</v>
      </c>
      <c r="E244" s="11">
        <v>220413</v>
      </c>
    </row>
    <row r="245" spans="1:5" ht="19.5" customHeight="1" hidden="1">
      <c r="A245" s="21"/>
      <c r="B245" s="22"/>
      <c r="C245" s="23" t="s">
        <v>27</v>
      </c>
      <c r="D245" s="23" t="s">
        <v>27</v>
      </c>
      <c r="E245" s="11">
        <v>4000</v>
      </c>
    </row>
    <row r="246" spans="1:5" ht="19.5" customHeight="1" hidden="1">
      <c r="A246" s="24"/>
      <c r="B246" s="25"/>
      <c r="C246" s="34" t="s">
        <v>33</v>
      </c>
      <c r="D246" s="34" t="s">
        <v>33</v>
      </c>
      <c r="E246" s="31">
        <v>24000</v>
      </c>
    </row>
    <row r="247" spans="1:5" ht="19.5" customHeight="1" hidden="1">
      <c r="A247" s="38"/>
      <c r="B247" s="39"/>
      <c r="C247" s="40" t="s">
        <v>34</v>
      </c>
      <c r="D247" s="40" t="s">
        <v>34</v>
      </c>
      <c r="E247" s="35">
        <v>24000</v>
      </c>
    </row>
    <row r="248" spans="1:5" ht="19.5" customHeight="1" hidden="1">
      <c r="A248" s="38"/>
      <c r="B248" s="39"/>
      <c r="C248" s="40" t="s">
        <v>35</v>
      </c>
      <c r="D248" s="40" t="s">
        <v>35</v>
      </c>
      <c r="E248" s="35">
        <v>21000</v>
      </c>
    </row>
    <row r="249" spans="1:5" ht="19.5" customHeight="1" hidden="1">
      <c r="A249" s="24"/>
      <c r="B249" s="25"/>
      <c r="C249" s="34" t="s">
        <v>65</v>
      </c>
      <c r="D249" s="34" t="s">
        <v>65</v>
      </c>
      <c r="E249" s="31">
        <v>7000</v>
      </c>
    </row>
    <row r="250" spans="1:5" ht="19.5" customHeight="1" hidden="1">
      <c r="A250" s="38"/>
      <c r="B250" s="39"/>
      <c r="C250" s="40" t="s">
        <v>66</v>
      </c>
      <c r="D250" s="40" t="s">
        <v>66</v>
      </c>
      <c r="E250" s="35">
        <v>304</v>
      </c>
    </row>
    <row r="251" spans="1:5" ht="19.5" customHeight="1" hidden="1">
      <c r="A251" s="38"/>
      <c r="B251" s="39"/>
      <c r="C251" s="40" t="s">
        <v>67</v>
      </c>
      <c r="D251" s="40" t="s">
        <v>67</v>
      </c>
      <c r="E251" s="35">
        <v>2902169</v>
      </c>
    </row>
    <row r="252" spans="1:5" ht="19.5" customHeight="1" hidden="1">
      <c r="A252" s="38"/>
      <c r="B252" s="39"/>
      <c r="C252" s="40" t="s">
        <v>36</v>
      </c>
      <c r="D252" s="40" t="s">
        <v>36</v>
      </c>
      <c r="E252" s="35">
        <v>0</v>
      </c>
    </row>
    <row r="253" spans="1:5" ht="19.5" customHeight="1" hidden="1" thickBot="1">
      <c r="A253" s="24"/>
      <c r="B253" s="25"/>
      <c r="C253" s="49" t="s">
        <v>10</v>
      </c>
      <c r="D253" s="49" t="s">
        <v>10</v>
      </c>
      <c r="E253" s="26">
        <f>SUM(E234:E252)</f>
        <v>4791786</v>
      </c>
    </row>
    <row r="254" spans="1:5" ht="19.5" customHeight="1" hidden="1" thickBot="1">
      <c r="A254" s="87" t="s">
        <v>3</v>
      </c>
      <c r="B254" s="87"/>
      <c r="C254" s="87"/>
      <c r="D254" s="87"/>
      <c r="E254" s="57">
        <f>SUM(E253)</f>
        <v>4791786</v>
      </c>
    </row>
    <row r="255" spans="1:5" s="64" customFormat="1" ht="19.5" customHeight="1" hidden="1">
      <c r="A255" s="215"/>
      <c r="B255" s="216"/>
      <c r="C255" s="216"/>
      <c r="D255" s="216"/>
      <c r="E255" s="217"/>
    </row>
    <row r="256" spans="1:5" ht="41.25" customHeight="1" hidden="1" thickBot="1">
      <c r="A256" s="218"/>
      <c r="B256" s="346" t="s">
        <v>240</v>
      </c>
      <c r="C256" s="346"/>
      <c r="D256" s="346"/>
      <c r="E256" s="346"/>
    </row>
    <row r="257" spans="1:5" ht="12.75" customHeight="1" hidden="1">
      <c r="A257" s="323" t="s">
        <v>0</v>
      </c>
      <c r="B257" s="324"/>
      <c r="C257" s="325"/>
      <c r="D257" s="329" t="s">
        <v>130</v>
      </c>
      <c r="E257" s="347" t="s">
        <v>1</v>
      </c>
    </row>
    <row r="258" spans="1:5" ht="13.5" hidden="1" thickBot="1">
      <c r="A258" s="326"/>
      <c r="B258" s="327"/>
      <c r="C258" s="328"/>
      <c r="D258" s="330"/>
      <c r="E258" s="348"/>
    </row>
    <row r="259" spans="1:5" ht="13.5" hidden="1" thickBot="1">
      <c r="A259" s="3" t="s">
        <v>4</v>
      </c>
      <c r="B259" s="4" t="s">
        <v>5</v>
      </c>
      <c r="C259" s="5" t="s">
        <v>6</v>
      </c>
      <c r="D259" s="331"/>
      <c r="E259" s="349"/>
    </row>
    <row r="260" spans="1:5" ht="13.5" hidden="1" thickBot="1">
      <c r="A260" s="6">
        <v>1</v>
      </c>
      <c r="B260" s="7">
        <v>2</v>
      </c>
      <c r="C260" s="8">
        <v>3</v>
      </c>
      <c r="D260" s="8">
        <v>4</v>
      </c>
      <c r="E260" s="214">
        <v>5</v>
      </c>
    </row>
    <row r="261" spans="1:5" ht="34.5" customHeight="1" hidden="1">
      <c r="A261" s="21" t="s">
        <v>18</v>
      </c>
      <c r="B261" s="22" t="s">
        <v>68</v>
      </c>
      <c r="C261" s="23" t="s">
        <v>30</v>
      </c>
      <c r="D261" s="213" t="s">
        <v>162</v>
      </c>
      <c r="E261" s="11">
        <v>240</v>
      </c>
    </row>
    <row r="262" spans="1:5" ht="34.5" customHeight="1" hidden="1">
      <c r="A262" s="21"/>
      <c r="B262" s="22"/>
      <c r="C262" s="23" t="s">
        <v>21</v>
      </c>
      <c r="D262" s="23" t="s">
        <v>133</v>
      </c>
      <c r="E262" s="11">
        <v>40161</v>
      </c>
    </row>
    <row r="263" spans="1:5" ht="34.5" customHeight="1" hidden="1">
      <c r="A263" s="21"/>
      <c r="B263" s="22"/>
      <c r="C263" s="23" t="s">
        <v>58</v>
      </c>
      <c r="D263" s="213" t="s">
        <v>134</v>
      </c>
      <c r="E263" s="11">
        <v>78619</v>
      </c>
    </row>
    <row r="264" spans="1:5" ht="34.5" customHeight="1" hidden="1">
      <c r="A264" s="21"/>
      <c r="B264" s="22"/>
      <c r="C264" s="23" t="s">
        <v>22</v>
      </c>
      <c r="D264" s="23" t="s">
        <v>233</v>
      </c>
      <c r="E264" s="11">
        <v>8800</v>
      </c>
    </row>
    <row r="265" spans="1:5" ht="34.5" customHeight="1" hidden="1">
      <c r="A265" s="21"/>
      <c r="B265" s="22"/>
      <c r="C265" s="23" t="s">
        <v>23</v>
      </c>
      <c r="D265" s="23" t="s">
        <v>136</v>
      </c>
      <c r="E265" s="11">
        <v>20478</v>
      </c>
    </row>
    <row r="266" spans="1:5" ht="34.5" customHeight="1" hidden="1">
      <c r="A266" s="21"/>
      <c r="B266" s="22"/>
      <c r="C266" s="23" t="s">
        <v>24</v>
      </c>
      <c r="D266" s="23" t="s">
        <v>137</v>
      </c>
      <c r="E266" s="11">
        <v>2758</v>
      </c>
    </row>
    <row r="267" spans="1:5" ht="34.5" customHeight="1" hidden="1">
      <c r="A267" s="21"/>
      <c r="B267" s="22"/>
      <c r="C267" s="23" t="s">
        <v>13</v>
      </c>
      <c r="D267" s="23" t="s">
        <v>138</v>
      </c>
      <c r="E267" s="11">
        <v>4500</v>
      </c>
    </row>
    <row r="268" spans="1:5" ht="34.5" customHeight="1" hidden="1">
      <c r="A268" s="21"/>
      <c r="B268" s="22"/>
      <c r="C268" s="23" t="s">
        <v>32</v>
      </c>
      <c r="D268" s="23" t="s">
        <v>140</v>
      </c>
      <c r="E268" s="11"/>
    </row>
    <row r="269" spans="1:5" ht="34.5" customHeight="1" hidden="1">
      <c r="A269" s="21"/>
      <c r="B269" s="22"/>
      <c r="C269" s="23" t="s">
        <v>9</v>
      </c>
      <c r="D269" s="23" t="s">
        <v>132</v>
      </c>
      <c r="E269" s="11">
        <v>664</v>
      </c>
    </row>
    <row r="270" spans="1:5" ht="34.5" customHeight="1" hidden="1">
      <c r="A270" s="21"/>
      <c r="B270" s="22"/>
      <c r="C270" s="23" t="s">
        <v>27</v>
      </c>
      <c r="D270" s="23" t="s">
        <v>141</v>
      </c>
      <c r="E270" s="11">
        <v>1000</v>
      </c>
    </row>
    <row r="271" spans="1:5" ht="34.5" customHeight="1" hidden="1">
      <c r="A271" s="21"/>
      <c r="B271" s="22"/>
      <c r="C271" s="23" t="s">
        <v>34</v>
      </c>
      <c r="D271" s="23" t="s">
        <v>232</v>
      </c>
      <c r="E271" s="11">
        <v>2780</v>
      </c>
    </row>
    <row r="272" spans="1:5" ht="34.5" customHeight="1" hidden="1">
      <c r="A272" s="21"/>
      <c r="B272" s="22"/>
      <c r="C272" s="23" t="s">
        <v>36</v>
      </c>
      <c r="D272" s="23" t="s">
        <v>265</v>
      </c>
      <c r="E272" s="11"/>
    </row>
    <row r="273" spans="1:5" ht="34.5" customHeight="1" hidden="1" thickBot="1">
      <c r="A273" s="320" t="s">
        <v>10</v>
      </c>
      <c r="B273" s="321"/>
      <c r="C273" s="321"/>
      <c r="D273" s="322"/>
      <c r="E273" s="26">
        <f>SUM(E261:E272)</f>
        <v>160000</v>
      </c>
    </row>
    <row r="274" spans="1:5" ht="19.5" customHeight="1" hidden="1" thickBot="1">
      <c r="A274" s="87" t="s">
        <v>3</v>
      </c>
      <c r="B274" s="87"/>
      <c r="C274" s="87"/>
      <c r="D274" s="87"/>
      <c r="E274" s="57">
        <f>SUM(E273)</f>
        <v>160000</v>
      </c>
    </row>
    <row r="275" spans="1:5" s="64" customFormat="1" ht="19.5" customHeight="1" hidden="1" thickBot="1">
      <c r="A275" s="65"/>
      <c r="B275" s="66"/>
      <c r="C275" s="66"/>
      <c r="D275" s="66"/>
      <c r="E275" s="67"/>
    </row>
    <row r="276" spans="1:5" ht="18.75" hidden="1" thickBot="1">
      <c r="A276" s="60"/>
      <c r="B276" s="2"/>
      <c r="C276" s="102"/>
      <c r="D276" s="227" t="s">
        <v>108</v>
      </c>
      <c r="E276" s="190"/>
    </row>
    <row r="277" spans="1:5" ht="12.75" customHeight="1" hidden="1">
      <c r="A277" s="88" t="s">
        <v>0</v>
      </c>
      <c r="B277" s="92"/>
      <c r="C277" s="93"/>
      <c r="D277" s="93"/>
      <c r="E277" s="191" t="s">
        <v>1</v>
      </c>
    </row>
    <row r="278" spans="1:5" ht="13.5" hidden="1" thickBot="1">
      <c r="A278" s="89"/>
      <c r="B278" s="85"/>
      <c r="C278" s="86"/>
      <c r="D278" s="86"/>
      <c r="E278" s="187"/>
    </row>
    <row r="279" spans="1:5" ht="13.5" hidden="1" thickBot="1">
      <c r="A279" s="3" t="s">
        <v>4</v>
      </c>
      <c r="B279" s="4" t="s">
        <v>5</v>
      </c>
      <c r="C279" s="5" t="s">
        <v>6</v>
      </c>
      <c r="D279" s="5" t="s">
        <v>6</v>
      </c>
      <c r="E279" s="188"/>
    </row>
    <row r="280" spans="1:5" ht="13.5" hidden="1" thickBot="1">
      <c r="A280" s="6">
        <v>1</v>
      </c>
      <c r="B280" s="7">
        <v>2</v>
      </c>
      <c r="C280" s="8">
        <v>3</v>
      </c>
      <c r="D280" s="8">
        <v>3</v>
      </c>
      <c r="E280" s="189">
        <v>4</v>
      </c>
    </row>
    <row r="281" spans="1:5" ht="19.5" customHeight="1" hidden="1">
      <c r="A281" s="21" t="s">
        <v>38</v>
      </c>
      <c r="B281" s="22" t="s">
        <v>71</v>
      </c>
      <c r="C281" s="30" t="s">
        <v>30</v>
      </c>
      <c r="D281" s="30" t="s">
        <v>30</v>
      </c>
      <c r="E281" s="31">
        <v>0</v>
      </c>
    </row>
    <row r="282" spans="1:5" ht="19.5" customHeight="1" hidden="1">
      <c r="A282" s="21"/>
      <c r="B282" s="22"/>
      <c r="C282" s="30" t="s">
        <v>26</v>
      </c>
      <c r="D282" s="30" t="s">
        <v>26</v>
      </c>
      <c r="E282" s="31">
        <v>0</v>
      </c>
    </row>
    <row r="283" spans="1:5" ht="19.5" customHeight="1" hidden="1">
      <c r="A283" s="21"/>
      <c r="B283" s="22"/>
      <c r="C283" s="30" t="s">
        <v>21</v>
      </c>
      <c r="D283" s="30" t="s">
        <v>21</v>
      </c>
      <c r="E283" s="31">
        <v>0</v>
      </c>
    </row>
    <row r="284" spans="1:5" ht="19.5" customHeight="1" hidden="1">
      <c r="A284" s="21"/>
      <c r="B284" s="22"/>
      <c r="C284" s="30" t="s">
        <v>58</v>
      </c>
      <c r="D284" s="30" t="s">
        <v>58</v>
      </c>
      <c r="E284" s="31">
        <v>0</v>
      </c>
    </row>
    <row r="285" spans="1:5" ht="19.5" customHeight="1" hidden="1">
      <c r="A285" s="21"/>
      <c r="B285" s="22"/>
      <c r="C285" s="30" t="s">
        <v>22</v>
      </c>
      <c r="D285" s="30" t="s">
        <v>22</v>
      </c>
      <c r="E285" s="31">
        <v>0</v>
      </c>
    </row>
    <row r="286" spans="1:5" ht="19.5" customHeight="1" hidden="1">
      <c r="A286" s="21"/>
      <c r="B286" s="22"/>
      <c r="C286" s="30" t="s">
        <v>72</v>
      </c>
      <c r="D286" s="30" t="s">
        <v>72</v>
      </c>
      <c r="E286" s="31">
        <v>0</v>
      </c>
    </row>
    <row r="287" spans="1:5" ht="19.5" customHeight="1" hidden="1">
      <c r="A287" s="21"/>
      <c r="B287" s="22"/>
      <c r="C287" s="30" t="s">
        <v>73</v>
      </c>
      <c r="D287" s="30" t="s">
        <v>73</v>
      </c>
      <c r="E287" s="31">
        <v>0</v>
      </c>
    </row>
    <row r="288" spans="1:5" ht="19.5" customHeight="1" hidden="1">
      <c r="A288" s="21"/>
      <c r="B288" s="22"/>
      <c r="C288" s="30" t="s">
        <v>74</v>
      </c>
      <c r="D288" s="30" t="s">
        <v>74</v>
      </c>
      <c r="E288" s="31">
        <v>0</v>
      </c>
    </row>
    <row r="289" spans="1:5" ht="19.5" customHeight="1" hidden="1">
      <c r="A289" s="21"/>
      <c r="B289" s="22"/>
      <c r="C289" s="30" t="s">
        <v>75</v>
      </c>
      <c r="D289" s="30" t="s">
        <v>75</v>
      </c>
      <c r="E289" s="31">
        <v>0</v>
      </c>
    </row>
    <row r="290" spans="1:5" ht="19.5" customHeight="1" hidden="1">
      <c r="A290" s="21"/>
      <c r="B290" s="22"/>
      <c r="C290" s="30" t="s">
        <v>23</v>
      </c>
      <c r="D290" s="30" t="s">
        <v>23</v>
      </c>
      <c r="E290" s="31">
        <v>0</v>
      </c>
    </row>
    <row r="291" spans="1:5" ht="19.5" customHeight="1" hidden="1">
      <c r="A291" s="21"/>
      <c r="B291" s="22"/>
      <c r="C291" s="30" t="s">
        <v>24</v>
      </c>
      <c r="D291" s="30" t="s">
        <v>24</v>
      </c>
      <c r="E291" s="31">
        <v>0</v>
      </c>
    </row>
    <row r="292" spans="1:5" ht="19.5" customHeight="1" hidden="1">
      <c r="A292" s="21"/>
      <c r="B292" s="22"/>
      <c r="C292" s="30" t="s">
        <v>13</v>
      </c>
      <c r="D292" s="30" t="s">
        <v>13</v>
      </c>
      <c r="E292" s="31">
        <v>0</v>
      </c>
    </row>
    <row r="293" spans="1:5" ht="19.5" customHeight="1" hidden="1">
      <c r="A293" s="21"/>
      <c r="B293" s="22"/>
      <c r="C293" s="30" t="s">
        <v>76</v>
      </c>
      <c r="D293" s="30" t="s">
        <v>76</v>
      </c>
      <c r="E293" s="31">
        <v>0</v>
      </c>
    </row>
    <row r="294" spans="1:5" ht="19.5" customHeight="1" hidden="1">
      <c r="A294" s="21"/>
      <c r="B294" s="22"/>
      <c r="C294" s="30" t="s">
        <v>77</v>
      </c>
      <c r="D294" s="30" t="s">
        <v>77</v>
      </c>
      <c r="E294" s="31">
        <v>0</v>
      </c>
    </row>
    <row r="295" spans="1:5" ht="19.5" customHeight="1" hidden="1">
      <c r="A295" s="21"/>
      <c r="B295" s="22"/>
      <c r="C295" s="30" t="s">
        <v>78</v>
      </c>
      <c r="D295" s="30" t="s">
        <v>78</v>
      </c>
      <c r="E295" s="31">
        <v>0</v>
      </c>
    </row>
    <row r="296" spans="1:5" ht="19.5" customHeight="1" hidden="1">
      <c r="A296" s="21"/>
      <c r="B296" s="22"/>
      <c r="C296" s="30" t="s">
        <v>31</v>
      </c>
      <c r="D296" s="30" t="s">
        <v>31</v>
      </c>
      <c r="E296" s="31">
        <v>0</v>
      </c>
    </row>
    <row r="297" spans="1:5" ht="19.5" customHeight="1" hidden="1">
      <c r="A297" s="21"/>
      <c r="B297" s="22"/>
      <c r="C297" s="23" t="s">
        <v>32</v>
      </c>
      <c r="D297" s="23" t="s">
        <v>32</v>
      </c>
      <c r="E297" s="11">
        <v>0</v>
      </c>
    </row>
    <row r="298" spans="1:5" ht="19.5" customHeight="1" hidden="1">
      <c r="A298" s="21"/>
      <c r="B298" s="22"/>
      <c r="C298" s="23" t="s">
        <v>9</v>
      </c>
      <c r="D298" s="23" t="s">
        <v>9</v>
      </c>
      <c r="E298" s="11"/>
    </row>
    <row r="299" spans="1:5" ht="19.5" customHeight="1" hidden="1">
      <c r="A299" s="21"/>
      <c r="B299" s="22"/>
      <c r="C299" s="23" t="s">
        <v>27</v>
      </c>
      <c r="D299" s="23" t="s">
        <v>27</v>
      </c>
      <c r="E299" s="11">
        <v>0</v>
      </c>
    </row>
    <row r="300" spans="1:5" ht="19.5" customHeight="1" hidden="1">
      <c r="A300" s="24"/>
      <c r="B300" s="25"/>
      <c r="C300" s="34" t="s">
        <v>33</v>
      </c>
      <c r="D300" s="34" t="s">
        <v>33</v>
      </c>
      <c r="E300" s="31">
        <v>0</v>
      </c>
    </row>
    <row r="301" spans="1:5" ht="19.5" customHeight="1" hidden="1">
      <c r="A301" s="38"/>
      <c r="B301" s="39"/>
      <c r="C301" s="40" t="s">
        <v>34</v>
      </c>
      <c r="D301" s="40" t="s">
        <v>34</v>
      </c>
      <c r="E301" s="35">
        <v>0</v>
      </c>
    </row>
    <row r="302" spans="1:5" ht="19.5" customHeight="1" hidden="1">
      <c r="A302" s="38"/>
      <c r="B302" s="39"/>
      <c r="C302" s="40" t="s">
        <v>35</v>
      </c>
      <c r="D302" s="40" t="s">
        <v>35</v>
      </c>
      <c r="E302" s="35">
        <v>0</v>
      </c>
    </row>
    <row r="303" spans="1:5" ht="19.5" customHeight="1" hidden="1">
      <c r="A303" s="38"/>
      <c r="B303" s="39"/>
      <c r="C303" s="40" t="s">
        <v>66</v>
      </c>
      <c r="D303" s="40" t="s">
        <v>66</v>
      </c>
      <c r="E303" s="35">
        <v>0</v>
      </c>
    </row>
    <row r="304" spans="1:5" ht="19.5" customHeight="1" hidden="1">
      <c r="A304" s="38"/>
      <c r="B304" s="39"/>
      <c r="C304" s="40" t="s">
        <v>79</v>
      </c>
      <c r="D304" s="40" t="s">
        <v>79</v>
      </c>
      <c r="E304" s="35">
        <v>0</v>
      </c>
    </row>
    <row r="305" spans="1:242" ht="19.5" customHeight="1" hidden="1">
      <c r="A305" s="24"/>
      <c r="B305" s="25"/>
      <c r="C305" s="49" t="s">
        <v>10</v>
      </c>
      <c r="D305" s="49" t="s">
        <v>10</v>
      </c>
      <c r="E305" s="26">
        <f>SUM(E281:E304)</f>
        <v>0</v>
      </c>
      <c r="IH305" s="202"/>
    </row>
    <row r="306" spans="1:5" ht="19.5" customHeight="1" hidden="1">
      <c r="A306" s="43" t="s">
        <v>93</v>
      </c>
      <c r="B306" s="44" t="s">
        <v>94</v>
      </c>
      <c r="C306" s="40" t="s">
        <v>63</v>
      </c>
      <c r="D306" s="40" t="s">
        <v>63</v>
      </c>
      <c r="E306" s="35">
        <v>0</v>
      </c>
    </row>
    <row r="307" spans="1:5" ht="19.5" customHeight="1" hidden="1" thickBot="1">
      <c r="A307" s="45"/>
      <c r="B307" s="46"/>
      <c r="C307" s="49" t="s">
        <v>10</v>
      </c>
      <c r="D307" s="49" t="s">
        <v>10</v>
      </c>
      <c r="E307" s="41">
        <f>SUM(E306:E306)</f>
        <v>0</v>
      </c>
    </row>
    <row r="308" spans="1:5" ht="19.5" customHeight="1" hidden="1" thickBot="1">
      <c r="A308" s="87" t="s">
        <v>3</v>
      </c>
      <c r="B308" s="87"/>
      <c r="C308" s="87"/>
      <c r="D308" s="87"/>
      <c r="E308" s="57">
        <f>SUM(E305,E307)</f>
        <v>0</v>
      </c>
    </row>
    <row r="309" spans="1:5" s="64" customFormat="1" ht="19.5" customHeight="1" hidden="1" thickBot="1">
      <c r="A309" s="65"/>
      <c r="B309" s="66"/>
      <c r="C309" s="66"/>
      <c r="D309" s="66"/>
      <c r="E309" s="67"/>
    </row>
    <row r="310" spans="1:5" ht="18.75" hidden="1" thickBot="1">
      <c r="A310" s="60"/>
      <c r="B310" s="2"/>
      <c r="C310" s="102"/>
      <c r="D310" s="227" t="s">
        <v>247</v>
      </c>
      <c r="E310" s="190"/>
    </row>
    <row r="311" spans="1:5" ht="12.75" customHeight="1" hidden="1">
      <c r="A311" s="88" t="s">
        <v>0</v>
      </c>
      <c r="B311" s="92"/>
      <c r="C311" s="93"/>
      <c r="D311" s="93"/>
      <c r="E311" s="191" t="s">
        <v>1</v>
      </c>
    </row>
    <row r="312" spans="1:5" ht="13.5" hidden="1" thickBot="1">
      <c r="A312" s="89"/>
      <c r="B312" s="85"/>
      <c r="C312" s="86"/>
      <c r="D312" s="86"/>
      <c r="E312" s="187"/>
    </row>
    <row r="313" spans="1:5" ht="13.5" hidden="1" thickBot="1">
      <c r="A313" s="3" t="s">
        <v>4</v>
      </c>
      <c r="B313" s="4" t="s">
        <v>5</v>
      </c>
      <c r="C313" s="5" t="s">
        <v>6</v>
      </c>
      <c r="D313" s="5" t="s">
        <v>6</v>
      </c>
      <c r="E313" s="188"/>
    </row>
    <row r="314" spans="1:5" ht="13.5" hidden="1" thickBot="1">
      <c r="A314" s="6">
        <v>1</v>
      </c>
      <c r="B314" s="7">
        <v>2</v>
      </c>
      <c r="C314" s="8">
        <v>3</v>
      </c>
      <c r="D314" s="8">
        <v>3</v>
      </c>
      <c r="E314" s="189">
        <v>4</v>
      </c>
    </row>
    <row r="315" spans="1:5" ht="19.5" customHeight="1" hidden="1">
      <c r="A315" s="21" t="s">
        <v>38</v>
      </c>
      <c r="B315" s="22" t="s">
        <v>80</v>
      </c>
      <c r="C315" s="30" t="s">
        <v>30</v>
      </c>
      <c r="D315" s="30" t="s">
        <v>30</v>
      </c>
      <c r="E315" s="31">
        <v>100</v>
      </c>
    </row>
    <row r="316" spans="1:5" ht="19.5" customHeight="1" hidden="1">
      <c r="A316" s="21"/>
      <c r="B316" s="22"/>
      <c r="C316" s="30" t="s">
        <v>300</v>
      </c>
      <c r="D316" s="30" t="s">
        <v>300</v>
      </c>
      <c r="E316" s="31">
        <v>115900</v>
      </c>
    </row>
    <row r="317" spans="1:5" ht="19.5" customHeight="1" hidden="1">
      <c r="A317" s="21"/>
      <c r="B317" s="22"/>
      <c r="C317" s="30" t="s">
        <v>21</v>
      </c>
      <c r="D317" s="30" t="s">
        <v>21</v>
      </c>
      <c r="E317" s="31">
        <v>6812</v>
      </c>
    </row>
    <row r="318" spans="1:5" ht="19.5" customHeight="1" hidden="1">
      <c r="A318" s="21"/>
      <c r="B318" s="22"/>
      <c r="C318" s="30" t="s">
        <v>22</v>
      </c>
      <c r="D318" s="30" t="s">
        <v>22</v>
      </c>
      <c r="E318" s="31">
        <v>562</v>
      </c>
    </row>
    <row r="319" spans="1:5" ht="19.5" customHeight="1" hidden="1">
      <c r="A319" s="21"/>
      <c r="B319" s="22"/>
      <c r="C319" s="30" t="s">
        <v>72</v>
      </c>
      <c r="D319" s="30" t="s">
        <v>72</v>
      </c>
      <c r="E319" s="31">
        <v>1283921</v>
      </c>
    </row>
    <row r="320" spans="1:5" ht="19.5" customHeight="1" hidden="1">
      <c r="A320" s="21"/>
      <c r="B320" s="22"/>
      <c r="C320" s="30" t="s">
        <v>73</v>
      </c>
      <c r="D320" s="30" t="s">
        <v>73</v>
      </c>
      <c r="E320" s="31">
        <v>76999</v>
      </c>
    </row>
    <row r="321" spans="1:5" ht="19.5" customHeight="1" hidden="1">
      <c r="A321" s="21"/>
      <c r="B321" s="22"/>
      <c r="C321" s="30" t="s">
        <v>74</v>
      </c>
      <c r="D321" s="30" t="s">
        <v>74</v>
      </c>
      <c r="E321" s="31">
        <v>108053</v>
      </c>
    </row>
    <row r="322" spans="1:5" ht="19.5" customHeight="1" hidden="1">
      <c r="A322" s="21"/>
      <c r="B322" s="22"/>
      <c r="C322" s="30" t="s">
        <v>23</v>
      </c>
      <c r="D322" s="30" t="s">
        <v>23</v>
      </c>
      <c r="E322" s="31">
        <v>1343</v>
      </c>
    </row>
    <row r="323" spans="1:5" ht="19.5" customHeight="1" hidden="1">
      <c r="A323" s="21"/>
      <c r="B323" s="22"/>
      <c r="C323" s="30" t="s">
        <v>302</v>
      </c>
      <c r="D323" s="30" t="s">
        <v>302</v>
      </c>
      <c r="E323" s="31">
        <v>95695</v>
      </c>
    </row>
    <row r="324" spans="1:6" ht="19.5" customHeight="1" hidden="1">
      <c r="A324" s="21"/>
      <c r="B324" s="22"/>
      <c r="C324" s="30" t="s">
        <v>13</v>
      </c>
      <c r="D324" s="30" t="s">
        <v>13</v>
      </c>
      <c r="E324" s="31">
        <v>57744</v>
      </c>
      <c r="F324" s="196">
        <v>1500</v>
      </c>
    </row>
    <row r="325" spans="1:6" ht="19.5" customHeight="1" hidden="1">
      <c r="A325" s="21"/>
      <c r="B325" s="22"/>
      <c r="C325" s="30" t="s">
        <v>78</v>
      </c>
      <c r="D325" s="30" t="s">
        <v>78</v>
      </c>
      <c r="E325" s="31">
        <v>10000</v>
      </c>
      <c r="F325" s="196">
        <v>20000</v>
      </c>
    </row>
    <row r="326" spans="1:5" ht="19.5" customHeight="1" hidden="1">
      <c r="A326" s="21"/>
      <c r="B326" s="22"/>
      <c r="C326" s="30" t="s">
        <v>31</v>
      </c>
      <c r="D326" s="30" t="s">
        <v>31</v>
      </c>
      <c r="E326" s="31">
        <v>39500</v>
      </c>
    </row>
    <row r="327" spans="1:5" ht="19.5" customHeight="1" hidden="1">
      <c r="A327" s="21"/>
      <c r="B327" s="22"/>
      <c r="C327" s="23" t="s">
        <v>32</v>
      </c>
      <c r="D327" s="23" t="s">
        <v>32</v>
      </c>
      <c r="E327" s="11">
        <v>9500</v>
      </c>
    </row>
    <row r="328" spans="1:5" ht="19.5" customHeight="1" hidden="1">
      <c r="A328" s="21"/>
      <c r="B328" s="22"/>
      <c r="C328" s="23" t="s">
        <v>250</v>
      </c>
      <c r="D328" s="23" t="s">
        <v>250</v>
      </c>
      <c r="E328" s="11">
        <v>6000</v>
      </c>
    </row>
    <row r="329" spans="1:5" ht="19.5" customHeight="1" hidden="1">
      <c r="A329" s="21"/>
      <c r="B329" s="22"/>
      <c r="C329" s="23" t="s">
        <v>9</v>
      </c>
      <c r="D329" s="23" t="s">
        <v>9</v>
      </c>
      <c r="E329" s="11">
        <v>23700</v>
      </c>
    </row>
    <row r="330" spans="1:5" ht="19.5" customHeight="1" hidden="1">
      <c r="A330" s="21"/>
      <c r="B330" s="22"/>
      <c r="C330" s="23" t="s">
        <v>304</v>
      </c>
      <c r="D330" s="23" t="s">
        <v>304</v>
      </c>
      <c r="E330" s="11">
        <v>4375</v>
      </c>
    </row>
    <row r="331" spans="1:5" ht="19.5" customHeight="1" hidden="1">
      <c r="A331" s="21"/>
      <c r="B331" s="22"/>
      <c r="C331" s="23" t="s">
        <v>27</v>
      </c>
      <c r="D331" s="23" t="s">
        <v>27</v>
      </c>
      <c r="E331" s="11">
        <v>2300</v>
      </c>
    </row>
    <row r="332" spans="1:5" ht="19.5" customHeight="1" hidden="1">
      <c r="A332" s="24"/>
      <c r="B332" s="25"/>
      <c r="C332" s="34" t="s">
        <v>33</v>
      </c>
      <c r="D332" s="34" t="s">
        <v>33</v>
      </c>
      <c r="E332" s="31">
        <v>3386</v>
      </c>
    </row>
    <row r="333" spans="1:5" ht="19.5" customHeight="1" hidden="1">
      <c r="A333" s="38"/>
      <c r="B333" s="39"/>
      <c r="C333" s="40" t="s">
        <v>34</v>
      </c>
      <c r="D333" s="40" t="s">
        <v>34</v>
      </c>
      <c r="E333" s="35">
        <v>743</v>
      </c>
    </row>
    <row r="334" spans="1:5" ht="19.5" customHeight="1" hidden="1">
      <c r="A334" s="38"/>
      <c r="B334" s="39"/>
      <c r="C334" s="40" t="s">
        <v>35</v>
      </c>
      <c r="D334" s="40" t="s">
        <v>35</v>
      </c>
      <c r="E334" s="35">
        <v>10528</v>
      </c>
    </row>
    <row r="335" spans="1:5" ht="19.5" customHeight="1" hidden="1">
      <c r="A335" s="38"/>
      <c r="B335" s="39"/>
      <c r="C335" s="40" t="s">
        <v>81</v>
      </c>
      <c r="D335" s="40" t="s">
        <v>81</v>
      </c>
      <c r="E335" s="35">
        <v>239</v>
      </c>
    </row>
    <row r="336" spans="1:5" ht="19.5" customHeight="1" hidden="1">
      <c r="A336" s="38"/>
      <c r="B336" s="39"/>
      <c r="C336" s="40" t="s">
        <v>66</v>
      </c>
      <c r="D336" s="40" t="s">
        <v>66</v>
      </c>
      <c r="E336" s="35"/>
    </row>
    <row r="337" spans="1:5" ht="19.5" customHeight="1" hidden="1">
      <c r="A337" s="38"/>
      <c r="B337" s="39"/>
      <c r="C337" s="40" t="s">
        <v>70</v>
      </c>
      <c r="D337" s="40"/>
      <c r="E337" s="35"/>
    </row>
    <row r="338" spans="1:5" ht="19.5" customHeight="1" hidden="1">
      <c r="A338" s="24"/>
      <c r="B338" s="25"/>
      <c r="C338" s="49" t="s">
        <v>10</v>
      </c>
      <c r="D338" s="49" t="s">
        <v>10</v>
      </c>
      <c r="E338" s="26">
        <f>SUM(E315:E337)</f>
        <v>1857400</v>
      </c>
    </row>
    <row r="339" spans="1:5" ht="19.5" customHeight="1" hidden="1">
      <c r="A339" s="43" t="s">
        <v>261</v>
      </c>
      <c r="B339" s="44" t="s">
        <v>283</v>
      </c>
      <c r="C339" s="40" t="s">
        <v>63</v>
      </c>
      <c r="D339" s="40" t="s">
        <v>63</v>
      </c>
      <c r="E339" s="35">
        <v>5544</v>
      </c>
    </row>
    <row r="340" spans="1:5" ht="19.5" customHeight="1" hidden="1">
      <c r="A340" s="45"/>
      <c r="B340" s="46"/>
      <c r="C340" s="49" t="s">
        <v>10</v>
      </c>
      <c r="D340" s="49" t="s">
        <v>10</v>
      </c>
      <c r="E340" s="41">
        <f>SUM(E339:E339)</f>
        <v>5544</v>
      </c>
    </row>
    <row r="341" spans="1:5" ht="19.5" customHeight="1" hidden="1">
      <c r="A341" s="43" t="s">
        <v>261</v>
      </c>
      <c r="B341" s="44" t="s">
        <v>267</v>
      </c>
      <c r="C341" s="40" t="s">
        <v>63</v>
      </c>
      <c r="D341" s="40" t="s">
        <v>63</v>
      </c>
      <c r="E341" s="35"/>
    </row>
    <row r="342" spans="1:5" ht="19.5" customHeight="1" hidden="1">
      <c r="A342" s="45"/>
      <c r="B342" s="46"/>
      <c r="C342" s="49" t="s">
        <v>10</v>
      </c>
      <c r="D342" s="49" t="s">
        <v>10</v>
      </c>
      <c r="E342" s="41">
        <f>SUM(E341:E341)</f>
        <v>0</v>
      </c>
    </row>
    <row r="343" spans="1:5" ht="19.5" customHeight="1" hidden="1">
      <c r="A343" s="43" t="s">
        <v>90</v>
      </c>
      <c r="B343" s="44" t="s">
        <v>287</v>
      </c>
      <c r="C343" s="40" t="s">
        <v>13</v>
      </c>
      <c r="D343" s="40" t="s">
        <v>13</v>
      </c>
      <c r="E343" s="35"/>
    </row>
    <row r="344" spans="1:5" ht="19.5" customHeight="1" hidden="1">
      <c r="A344" s="43"/>
      <c r="B344" s="44"/>
      <c r="C344" s="40" t="s">
        <v>31</v>
      </c>
      <c r="D344" s="40"/>
      <c r="E344" s="35"/>
    </row>
    <row r="345" spans="1:5" ht="19.5" customHeight="1" hidden="1">
      <c r="A345" s="43"/>
      <c r="B345" s="44"/>
      <c r="C345" s="40" t="s">
        <v>32</v>
      </c>
      <c r="D345" s="40"/>
      <c r="E345" s="35"/>
    </row>
    <row r="346" spans="1:5" ht="19.5" customHeight="1" hidden="1">
      <c r="A346" s="43"/>
      <c r="B346" s="44"/>
      <c r="C346" s="40" t="s">
        <v>9</v>
      </c>
      <c r="D346" s="40"/>
      <c r="E346" s="35"/>
    </row>
    <row r="347" spans="1:5" ht="19.5" customHeight="1" hidden="1">
      <c r="A347" s="38"/>
      <c r="B347" s="39"/>
      <c r="C347" s="40" t="s">
        <v>35</v>
      </c>
      <c r="D347" s="40" t="s">
        <v>35</v>
      </c>
      <c r="E347" s="35"/>
    </row>
    <row r="348" spans="1:5" ht="19.5" customHeight="1" hidden="1" thickBot="1">
      <c r="A348" s="45"/>
      <c r="B348" s="46"/>
      <c r="C348" s="49" t="s">
        <v>10</v>
      </c>
      <c r="D348" s="49" t="s">
        <v>10</v>
      </c>
      <c r="E348" s="41">
        <f>SUM(E343:E347)</f>
        <v>0</v>
      </c>
    </row>
    <row r="349" spans="1:5" ht="19.5" customHeight="1" hidden="1" thickBot="1">
      <c r="A349" s="87" t="s">
        <v>3</v>
      </c>
      <c r="B349" s="87"/>
      <c r="C349" s="87"/>
      <c r="D349" s="87"/>
      <c r="E349" s="57">
        <f>SUM(E338,E340,E342,E348)</f>
        <v>1862944</v>
      </c>
    </row>
    <row r="350" spans="1:5" s="64" customFormat="1" ht="19.5" customHeight="1" hidden="1" thickBot="1">
      <c r="A350" s="65"/>
      <c r="B350" s="66"/>
      <c r="C350" s="66"/>
      <c r="D350" s="66"/>
      <c r="E350" s="67"/>
    </row>
    <row r="351" spans="1:5" ht="18.75" hidden="1" thickBot="1">
      <c r="A351" s="341" t="s">
        <v>109</v>
      </c>
      <c r="B351" s="342"/>
      <c r="C351" s="342"/>
      <c r="D351" s="342"/>
      <c r="E351" s="192"/>
    </row>
    <row r="352" spans="1:5" ht="12.75" customHeight="1" hidden="1">
      <c r="A352" s="88" t="s">
        <v>0</v>
      </c>
      <c r="B352" s="92"/>
      <c r="C352" s="93"/>
      <c r="D352" s="93"/>
      <c r="E352" s="191" t="s">
        <v>1</v>
      </c>
    </row>
    <row r="353" spans="1:5" ht="13.5" hidden="1" thickBot="1">
      <c r="A353" s="89"/>
      <c r="B353" s="85"/>
      <c r="C353" s="86"/>
      <c r="D353" s="86"/>
      <c r="E353" s="187"/>
    </row>
    <row r="354" spans="1:5" ht="13.5" hidden="1" thickBot="1">
      <c r="A354" s="3" t="s">
        <v>4</v>
      </c>
      <c r="B354" s="4" t="s">
        <v>5</v>
      </c>
      <c r="C354" s="5" t="s">
        <v>6</v>
      </c>
      <c r="D354" s="5" t="s">
        <v>6</v>
      </c>
      <c r="E354" s="188"/>
    </row>
    <row r="355" spans="1:5" ht="13.5" hidden="1" thickBot="1">
      <c r="A355" s="6">
        <v>1</v>
      </c>
      <c r="B355" s="7">
        <v>2</v>
      </c>
      <c r="C355" s="8">
        <v>3</v>
      </c>
      <c r="D355" s="8">
        <v>3</v>
      </c>
      <c r="E355" s="189">
        <v>4</v>
      </c>
    </row>
    <row r="356" spans="1:5" ht="19.5" customHeight="1" hidden="1">
      <c r="A356" s="43" t="s">
        <v>39</v>
      </c>
      <c r="B356" s="44" t="s">
        <v>85</v>
      </c>
      <c r="C356" s="40" t="s">
        <v>30</v>
      </c>
      <c r="D356" s="40" t="s">
        <v>30</v>
      </c>
      <c r="E356" s="35"/>
    </row>
    <row r="357" spans="1:5" ht="19.5" customHeight="1" hidden="1">
      <c r="A357" s="43"/>
      <c r="B357" s="44"/>
      <c r="C357" s="40" t="s">
        <v>21</v>
      </c>
      <c r="D357" s="40" t="s">
        <v>21</v>
      </c>
      <c r="E357" s="35">
        <v>231402</v>
      </c>
    </row>
    <row r="358" spans="1:5" ht="19.5" customHeight="1" hidden="1">
      <c r="A358" s="43"/>
      <c r="B358" s="44"/>
      <c r="C358" s="40" t="s">
        <v>22</v>
      </c>
      <c r="D358" s="40" t="s">
        <v>22</v>
      </c>
      <c r="E358" s="35">
        <v>12645</v>
      </c>
    </row>
    <row r="359" spans="1:5" ht="19.5" customHeight="1" hidden="1">
      <c r="A359" s="43"/>
      <c r="B359" s="44"/>
      <c r="C359" s="40" t="s">
        <v>23</v>
      </c>
      <c r="D359" s="40" t="s">
        <v>23</v>
      </c>
      <c r="E359" s="35">
        <v>45102</v>
      </c>
    </row>
    <row r="360" spans="1:5" ht="19.5" customHeight="1" hidden="1">
      <c r="A360" s="43"/>
      <c r="B360" s="44"/>
      <c r="C360" s="40" t="s">
        <v>24</v>
      </c>
      <c r="D360" s="40" t="s">
        <v>24</v>
      </c>
      <c r="E360" s="35">
        <v>6004</v>
      </c>
    </row>
    <row r="361" spans="1:5" ht="19.5" customHeight="1" hidden="1">
      <c r="A361" s="43"/>
      <c r="B361" s="44"/>
      <c r="C361" s="40" t="s">
        <v>34</v>
      </c>
      <c r="D361" s="40" t="s">
        <v>34</v>
      </c>
      <c r="E361" s="35">
        <v>9708</v>
      </c>
    </row>
    <row r="362" spans="1:5" ht="19.5" customHeight="1" hidden="1">
      <c r="A362" s="43"/>
      <c r="B362" s="44"/>
      <c r="C362" s="48" t="s">
        <v>10</v>
      </c>
      <c r="D362" s="48" t="s">
        <v>10</v>
      </c>
      <c r="E362" s="41">
        <f>SUM(E356:E361)</f>
        <v>304861</v>
      </c>
    </row>
    <row r="363" spans="1:5" ht="19.5" customHeight="1" hidden="1">
      <c r="A363" s="43" t="s">
        <v>39</v>
      </c>
      <c r="B363" s="44" t="s">
        <v>86</v>
      </c>
      <c r="C363" s="40" t="s">
        <v>30</v>
      </c>
      <c r="D363" s="40" t="s">
        <v>30</v>
      </c>
      <c r="E363" s="35"/>
    </row>
    <row r="364" spans="1:5" ht="19.5" customHeight="1" hidden="1">
      <c r="A364" s="43"/>
      <c r="B364" s="44"/>
      <c r="C364" s="40" t="s">
        <v>21</v>
      </c>
      <c r="D364" s="40" t="s">
        <v>21</v>
      </c>
      <c r="E364" s="35">
        <v>85080</v>
      </c>
    </row>
    <row r="365" spans="1:5" ht="19.5" customHeight="1" hidden="1">
      <c r="A365" s="43"/>
      <c r="B365" s="44"/>
      <c r="C365" s="40" t="s">
        <v>22</v>
      </c>
      <c r="D365" s="40" t="s">
        <v>22</v>
      </c>
      <c r="E365" s="35">
        <v>17079</v>
      </c>
    </row>
    <row r="366" spans="1:5" ht="19.5" customHeight="1" hidden="1">
      <c r="A366" s="43"/>
      <c r="B366" s="44"/>
      <c r="C366" s="40" t="s">
        <v>23</v>
      </c>
      <c r="D366" s="40" t="s">
        <v>23</v>
      </c>
      <c r="E366" s="35">
        <v>57292</v>
      </c>
    </row>
    <row r="367" spans="1:5" ht="19.5" customHeight="1" hidden="1">
      <c r="A367" s="43"/>
      <c r="B367" s="44"/>
      <c r="C367" s="40" t="s">
        <v>24</v>
      </c>
      <c r="D367" s="40" t="s">
        <v>24</v>
      </c>
      <c r="E367" s="35">
        <v>7235</v>
      </c>
    </row>
    <row r="368" spans="1:5" ht="19.5" customHeight="1" hidden="1">
      <c r="A368" s="43"/>
      <c r="B368" s="44"/>
      <c r="C368" s="40" t="s">
        <v>34</v>
      </c>
      <c r="D368" s="40" t="s">
        <v>34</v>
      </c>
      <c r="E368" s="35">
        <v>3980</v>
      </c>
    </row>
    <row r="369" spans="1:5" ht="19.5" customHeight="1" hidden="1">
      <c r="A369" s="43"/>
      <c r="B369" s="44"/>
      <c r="C369" s="48" t="s">
        <v>10</v>
      </c>
      <c r="D369" s="48" t="s">
        <v>10</v>
      </c>
      <c r="E369" s="41">
        <f>SUM(E363:E368)</f>
        <v>170666</v>
      </c>
    </row>
    <row r="370" spans="1:5" ht="19.5" customHeight="1" hidden="1">
      <c r="A370" s="43" t="s">
        <v>39</v>
      </c>
      <c r="B370" s="44" t="s">
        <v>87</v>
      </c>
      <c r="C370" s="40" t="s">
        <v>13</v>
      </c>
      <c r="D370" s="40" t="s">
        <v>13</v>
      </c>
      <c r="E370" s="35"/>
    </row>
    <row r="371" spans="1:5" ht="19.5" customHeight="1" hidden="1">
      <c r="A371" s="45"/>
      <c r="B371" s="46"/>
      <c r="C371" s="49" t="s">
        <v>10</v>
      </c>
      <c r="D371" s="49" t="s">
        <v>10</v>
      </c>
      <c r="E371" s="26">
        <f>SUM(E370)</f>
        <v>0</v>
      </c>
    </row>
    <row r="372" spans="1:5" ht="32.25" customHeight="1" hidden="1">
      <c r="A372" s="43" t="s">
        <v>39</v>
      </c>
      <c r="B372" s="44" t="s">
        <v>297</v>
      </c>
      <c r="C372" s="40" t="s">
        <v>30</v>
      </c>
      <c r="D372" s="207" t="s">
        <v>162</v>
      </c>
      <c r="E372" s="35"/>
    </row>
    <row r="373" spans="1:5" ht="19.5" customHeight="1" hidden="1">
      <c r="A373" s="43"/>
      <c r="B373" s="44"/>
      <c r="C373" s="304" t="s">
        <v>21</v>
      </c>
      <c r="D373" s="304" t="s">
        <v>133</v>
      </c>
      <c r="E373" s="35">
        <v>331763</v>
      </c>
    </row>
    <row r="374" spans="1:5" ht="19.5" customHeight="1" hidden="1">
      <c r="A374" s="43"/>
      <c r="B374" s="44"/>
      <c r="C374" s="304" t="s">
        <v>22</v>
      </c>
      <c r="D374" s="304" t="s">
        <v>135</v>
      </c>
      <c r="E374" s="41">
        <v>3565</v>
      </c>
    </row>
    <row r="375" spans="1:5" ht="19.5" customHeight="1" hidden="1">
      <c r="A375" s="43"/>
      <c r="B375" s="44"/>
      <c r="C375" s="304" t="s">
        <v>23</v>
      </c>
      <c r="D375" s="304" t="s">
        <v>136</v>
      </c>
      <c r="E375" s="41">
        <v>24898</v>
      </c>
    </row>
    <row r="376" spans="1:5" ht="19.5" customHeight="1" hidden="1">
      <c r="A376" s="43"/>
      <c r="B376" s="44"/>
      <c r="C376" s="304" t="s">
        <v>24</v>
      </c>
      <c r="D376" s="304" t="s">
        <v>137</v>
      </c>
      <c r="E376" s="41">
        <v>3391</v>
      </c>
    </row>
    <row r="377" spans="1:5" ht="19.5" customHeight="1" hidden="1">
      <c r="A377" s="43"/>
      <c r="B377" s="44"/>
      <c r="C377" s="48" t="s">
        <v>34</v>
      </c>
      <c r="D377" s="48" t="s">
        <v>298</v>
      </c>
      <c r="E377" s="41">
        <v>12911</v>
      </c>
    </row>
    <row r="378" spans="1:5" ht="19.5" customHeight="1" hidden="1">
      <c r="A378" s="43"/>
      <c r="B378" s="44"/>
      <c r="C378" s="48"/>
      <c r="D378" s="48"/>
      <c r="E378" s="41">
        <f>SUM(E372:E377)</f>
        <v>376528</v>
      </c>
    </row>
    <row r="379" spans="1:5" s="203" customFormat="1" ht="19.5" customHeight="1" hidden="1">
      <c r="A379" s="71" t="s">
        <v>39</v>
      </c>
      <c r="B379" s="72" t="s">
        <v>57</v>
      </c>
      <c r="C379" s="73" t="s">
        <v>9</v>
      </c>
      <c r="D379" s="73" t="s">
        <v>9</v>
      </c>
      <c r="E379" s="74"/>
    </row>
    <row r="380" spans="1:5" ht="19.5" customHeight="1" hidden="1">
      <c r="A380" s="45"/>
      <c r="B380" s="46"/>
      <c r="C380" s="49" t="s">
        <v>10</v>
      </c>
      <c r="D380" s="49" t="s">
        <v>10</v>
      </c>
      <c r="E380" s="26">
        <f>SUM(E379)</f>
        <v>0</v>
      </c>
    </row>
    <row r="381" spans="1:5" ht="19.5" customHeight="1" hidden="1">
      <c r="A381" s="43" t="s">
        <v>39</v>
      </c>
      <c r="B381" s="44" t="s">
        <v>42</v>
      </c>
      <c r="C381" s="40" t="s">
        <v>34</v>
      </c>
      <c r="D381" s="40" t="s">
        <v>34</v>
      </c>
      <c r="E381" s="35"/>
    </row>
    <row r="382" spans="1:5" ht="19.5" customHeight="1" hidden="1">
      <c r="A382" s="45"/>
      <c r="B382" s="46"/>
      <c r="C382" s="49" t="s">
        <v>10</v>
      </c>
      <c r="D382" s="49" t="s">
        <v>10</v>
      </c>
      <c r="E382" s="26">
        <f>SUM(E381)</f>
        <v>0</v>
      </c>
    </row>
    <row r="383" spans="1:5" ht="19.5" customHeight="1" hidden="1">
      <c r="A383" s="43" t="s">
        <v>53</v>
      </c>
      <c r="B383" s="44" t="s">
        <v>98</v>
      </c>
      <c r="C383" s="40" t="s">
        <v>30</v>
      </c>
      <c r="D383" s="40" t="s">
        <v>30</v>
      </c>
      <c r="E383" s="35">
        <v>1060</v>
      </c>
    </row>
    <row r="384" spans="1:5" ht="19.5" customHeight="1" hidden="1">
      <c r="A384" s="43"/>
      <c r="B384" s="44"/>
      <c r="C384" s="40" t="s">
        <v>21</v>
      </c>
      <c r="D384" s="40" t="s">
        <v>21</v>
      </c>
      <c r="E384" s="35">
        <v>499748</v>
      </c>
    </row>
    <row r="385" spans="1:5" ht="19.5" customHeight="1" hidden="1">
      <c r="A385" s="43"/>
      <c r="B385" s="44"/>
      <c r="C385" s="40" t="s">
        <v>22</v>
      </c>
      <c r="D385" s="40" t="s">
        <v>22</v>
      </c>
      <c r="E385" s="35">
        <v>33050</v>
      </c>
    </row>
    <row r="386" spans="1:5" ht="19.5" customHeight="1" hidden="1">
      <c r="A386" s="43"/>
      <c r="B386" s="44"/>
      <c r="C386" s="40" t="s">
        <v>23</v>
      </c>
      <c r="D386" s="40" t="s">
        <v>23</v>
      </c>
      <c r="E386" s="35">
        <v>100107</v>
      </c>
    </row>
    <row r="387" spans="1:5" ht="19.5" customHeight="1" hidden="1">
      <c r="A387" s="43"/>
      <c r="B387" s="44"/>
      <c r="C387" s="40" t="s">
        <v>24</v>
      </c>
      <c r="D387" s="40" t="s">
        <v>24</v>
      </c>
      <c r="E387" s="35">
        <v>13054</v>
      </c>
    </row>
    <row r="388" spans="1:5" ht="19.5" customHeight="1" hidden="1">
      <c r="A388" s="43"/>
      <c r="B388" s="44"/>
      <c r="C388" s="40" t="s">
        <v>13</v>
      </c>
      <c r="D388" s="40" t="s">
        <v>13</v>
      </c>
      <c r="E388" s="35">
        <v>24480</v>
      </c>
    </row>
    <row r="389" spans="1:5" ht="19.5" customHeight="1" hidden="1">
      <c r="A389" s="43"/>
      <c r="B389" s="44"/>
      <c r="C389" s="40" t="s">
        <v>76</v>
      </c>
      <c r="D389" s="40" t="s">
        <v>76</v>
      </c>
      <c r="E389" s="35">
        <v>60742</v>
      </c>
    </row>
    <row r="390" spans="1:5" ht="19.5" customHeight="1" hidden="1">
      <c r="A390" s="43"/>
      <c r="B390" s="44"/>
      <c r="C390" s="40" t="s">
        <v>88</v>
      </c>
      <c r="D390" s="40" t="s">
        <v>88</v>
      </c>
      <c r="E390" s="35">
        <v>1000</v>
      </c>
    </row>
    <row r="391" spans="1:5" ht="19.5" customHeight="1" hidden="1">
      <c r="A391" s="43"/>
      <c r="B391" s="44"/>
      <c r="C391" s="40" t="s">
        <v>31</v>
      </c>
      <c r="D391" s="40" t="s">
        <v>31</v>
      </c>
      <c r="E391" s="35">
        <v>97852</v>
      </c>
    </row>
    <row r="392" spans="1:5" ht="19.5" customHeight="1" hidden="1">
      <c r="A392" s="43"/>
      <c r="B392" s="44"/>
      <c r="C392" s="40" t="s">
        <v>32</v>
      </c>
      <c r="D392" s="40" t="s">
        <v>32</v>
      </c>
      <c r="E392" s="35">
        <v>1000</v>
      </c>
    </row>
    <row r="393" spans="1:5" ht="19.5" customHeight="1" hidden="1">
      <c r="A393" s="43"/>
      <c r="B393" s="44"/>
      <c r="C393" s="40" t="s">
        <v>9</v>
      </c>
      <c r="D393" s="40" t="s">
        <v>9</v>
      </c>
      <c r="E393" s="35">
        <v>29033</v>
      </c>
    </row>
    <row r="394" spans="1:5" ht="19.5" customHeight="1" hidden="1">
      <c r="A394" s="43"/>
      <c r="B394" s="44"/>
      <c r="C394" s="40" t="s">
        <v>27</v>
      </c>
      <c r="D394" s="40" t="s">
        <v>27</v>
      </c>
      <c r="E394" s="35">
        <v>1000</v>
      </c>
    </row>
    <row r="395" spans="1:5" ht="19.5" customHeight="1" hidden="1">
      <c r="A395" s="43"/>
      <c r="B395" s="44"/>
      <c r="C395" s="40" t="s">
        <v>33</v>
      </c>
      <c r="D395" s="40" t="s">
        <v>33</v>
      </c>
      <c r="E395" s="35">
        <v>7816</v>
      </c>
    </row>
    <row r="396" spans="1:5" ht="19.5" customHeight="1" hidden="1">
      <c r="A396" s="43"/>
      <c r="B396" s="44"/>
      <c r="C396" s="40" t="s">
        <v>34</v>
      </c>
      <c r="D396" s="40" t="s">
        <v>34</v>
      </c>
      <c r="E396" s="35">
        <v>18370</v>
      </c>
    </row>
    <row r="397" spans="1:5" ht="19.5" customHeight="1" hidden="1">
      <c r="A397" s="43"/>
      <c r="B397" s="44"/>
      <c r="C397" s="40" t="s">
        <v>36</v>
      </c>
      <c r="D397" s="40" t="s">
        <v>36</v>
      </c>
      <c r="E397" s="35"/>
    </row>
    <row r="398" spans="1:5" ht="19.5" customHeight="1" hidden="1" thickBot="1">
      <c r="A398" s="45"/>
      <c r="B398" s="46"/>
      <c r="C398" s="49" t="s">
        <v>10</v>
      </c>
      <c r="D398" s="49" t="s">
        <v>10</v>
      </c>
      <c r="E398" s="41">
        <f>SUM(E383:E397)</f>
        <v>888312</v>
      </c>
    </row>
    <row r="399" spans="1:5" ht="19.5" customHeight="1" hidden="1" thickBot="1">
      <c r="A399" s="87" t="s">
        <v>3</v>
      </c>
      <c r="B399" s="87"/>
      <c r="C399" s="87"/>
      <c r="D399" s="87"/>
      <c r="E399" s="57">
        <f>SUM(E398,E382,E380,E371,E369,E362)</f>
        <v>1363839</v>
      </c>
    </row>
    <row r="400" spans="1:5" s="64" customFormat="1" ht="19.5" customHeight="1" hidden="1" thickBot="1">
      <c r="A400" s="65"/>
      <c r="B400" s="66"/>
      <c r="C400" s="66"/>
      <c r="D400" s="66"/>
      <c r="E400" s="67"/>
    </row>
    <row r="401" spans="1:5" ht="18.75" hidden="1" thickBot="1">
      <c r="A401" s="60"/>
      <c r="B401" s="2"/>
      <c r="C401" s="102"/>
      <c r="D401" s="227" t="s">
        <v>110</v>
      </c>
      <c r="E401" s="190"/>
    </row>
    <row r="402" spans="1:5" ht="12.75" customHeight="1" hidden="1">
      <c r="A402" s="88" t="s">
        <v>0</v>
      </c>
      <c r="B402" s="92"/>
      <c r="C402" s="93"/>
      <c r="D402" s="93"/>
      <c r="E402" s="191"/>
    </row>
    <row r="403" spans="1:5" ht="13.5" hidden="1" thickBot="1">
      <c r="A403" s="89"/>
      <c r="B403" s="85"/>
      <c r="C403" s="86"/>
      <c r="D403" s="86"/>
      <c r="E403" s="187"/>
    </row>
    <row r="404" spans="1:5" ht="13.5" hidden="1" thickBot="1">
      <c r="A404" s="3" t="s">
        <v>4</v>
      </c>
      <c r="B404" s="4" t="s">
        <v>5</v>
      </c>
      <c r="C404" s="5" t="s">
        <v>6</v>
      </c>
      <c r="D404" s="5" t="s">
        <v>6</v>
      </c>
      <c r="E404" s="188"/>
    </row>
    <row r="405" spans="1:5" ht="13.5" hidden="1" thickBot="1">
      <c r="A405" s="6">
        <v>1</v>
      </c>
      <c r="B405" s="7">
        <v>2</v>
      </c>
      <c r="C405" s="8">
        <v>3</v>
      </c>
      <c r="D405" s="8">
        <v>3</v>
      </c>
      <c r="E405" s="189">
        <v>4</v>
      </c>
    </row>
    <row r="406" spans="1:5" ht="19.5" customHeight="1" hidden="1">
      <c r="A406" s="43" t="s">
        <v>39</v>
      </c>
      <c r="B406" s="44" t="s">
        <v>40</v>
      </c>
      <c r="C406" s="40" t="s">
        <v>30</v>
      </c>
      <c r="D406" s="40" t="s">
        <v>30</v>
      </c>
      <c r="E406" s="35">
        <v>8777</v>
      </c>
    </row>
    <row r="407" spans="1:5" ht="19.5" customHeight="1" hidden="1">
      <c r="A407" s="43"/>
      <c r="B407" s="44"/>
      <c r="C407" s="40" t="s">
        <v>103</v>
      </c>
      <c r="D407" s="40" t="s">
        <v>103</v>
      </c>
      <c r="E407" s="35"/>
    </row>
    <row r="408" spans="1:5" ht="19.5" customHeight="1" hidden="1">
      <c r="A408" s="43"/>
      <c r="B408" s="44"/>
      <c r="C408" s="40" t="s">
        <v>21</v>
      </c>
      <c r="D408" s="40" t="s">
        <v>21</v>
      </c>
      <c r="E408" s="35">
        <v>1040806</v>
      </c>
    </row>
    <row r="409" spans="1:5" ht="19.5" customHeight="1" hidden="1">
      <c r="A409" s="43"/>
      <c r="B409" s="44"/>
      <c r="C409" s="40" t="s">
        <v>22</v>
      </c>
      <c r="D409" s="40" t="s">
        <v>22</v>
      </c>
      <c r="E409" s="35">
        <v>82459</v>
      </c>
    </row>
    <row r="410" spans="1:5" ht="19.5" customHeight="1" hidden="1">
      <c r="A410" s="43"/>
      <c r="B410" s="44"/>
      <c r="C410" s="40" t="s">
        <v>23</v>
      </c>
      <c r="D410" s="40" t="s">
        <v>23</v>
      </c>
      <c r="E410" s="35">
        <v>202245</v>
      </c>
    </row>
    <row r="411" spans="1:5" ht="19.5" customHeight="1" hidden="1">
      <c r="A411" s="43"/>
      <c r="B411" s="44"/>
      <c r="C411" s="40" t="s">
        <v>24</v>
      </c>
      <c r="D411" s="40" t="s">
        <v>24</v>
      </c>
      <c r="E411" s="35">
        <v>27543</v>
      </c>
    </row>
    <row r="412" spans="1:5" ht="19.5" customHeight="1" hidden="1">
      <c r="A412" s="43"/>
      <c r="B412" s="44"/>
      <c r="C412" s="40" t="s">
        <v>64</v>
      </c>
      <c r="D412" s="40" t="s">
        <v>64</v>
      </c>
      <c r="E412" s="35"/>
    </row>
    <row r="413" spans="1:5" ht="19.5" customHeight="1" hidden="1">
      <c r="A413" s="43"/>
      <c r="B413" s="44"/>
      <c r="C413" s="40" t="s">
        <v>13</v>
      </c>
      <c r="D413" s="40" t="s">
        <v>13</v>
      </c>
      <c r="E413" s="35">
        <v>10864</v>
      </c>
    </row>
    <row r="414" spans="1:5" ht="19.5" customHeight="1" hidden="1">
      <c r="A414" s="43"/>
      <c r="B414" s="44"/>
      <c r="C414" s="40" t="s">
        <v>88</v>
      </c>
      <c r="D414" s="40" t="s">
        <v>88</v>
      </c>
      <c r="E414" s="35">
        <v>6326</v>
      </c>
    </row>
    <row r="415" spans="1:5" ht="19.5" customHeight="1" hidden="1">
      <c r="A415" s="43"/>
      <c r="B415" s="44"/>
      <c r="C415" s="40" t="s">
        <v>31</v>
      </c>
      <c r="D415" s="40" t="s">
        <v>31</v>
      </c>
      <c r="E415" s="35">
        <v>25024</v>
      </c>
    </row>
    <row r="416" spans="1:5" ht="19.5" customHeight="1" hidden="1">
      <c r="A416" s="43"/>
      <c r="B416" s="44"/>
      <c r="C416" s="40" t="s">
        <v>32</v>
      </c>
      <c r="D416" s="40" t="s">
        <v>32</v>
      </c>
      <c r="E416" s="35">
        <v>5882</v>
      </c>
    </row>
    <row r="417" spans="1:5" ht="19.5" customHeight="1" hidden="1">
      <c r="A417" s="43"/>
      <c r="B417" s="44"/>
      <c r="C417" s="40" t="s">
        <v>9</v>
      </c>
      <c r="D417" s="40" t="s">
        <v>9</v>
      </c>
      <c r="E417" s="35">
        <v>26000</v>
      </c>
    </row>
    <row r="418" spans="1:5" ht="19.5" customHeight="1" hidden="1">
      <c r="A418" s="43"/>
      <c r="B418" s="44"/>
      <c r="C418" s="40" t="s">
        <v>27</v>
      </c>
      <c r="D418" s="40" t="s">
        <v>27</v>
      </c>
      <c r="E418" s="35">
        <v>2101</v>
      </c>
    </row>
    <row r="419" spans="1:5" ht="19.5" customHeight="1" hidden="1">
      <c r="A419" s="43"/>
      <c r="B419" s="44"/>
      <c r="C419" s="40" t="s">
        <v>33</v>
      </c>
      <c r="D419" s="40" t="s">
        <v>33</v>
      </c>
      <c r="E419" s="35">
        <v>2424</v>
      </c>
    </row>
    <row r="420" spans="1:5" ht="19.5" customHeight="1" hidden="1">
      <c r="A420" s="43"/>
      <c r="B420" s="44"/>
      <c r="C420" s="40" t="s">
        <v>34</v>
      </c>
      <c r="D420" s="40" t="s">
        <v>34</v>
      </c>
      <c r="E420" s="35">
        <v>59849</v>
      </c>
    </row>
    <row r="421" spans="1:5" ht="19.5" customHeight="1" hidden="1">
      <c r="A421" s="43"/>
      <c r="B421" s="44"/>
      <c r="C421" s="40" t="s">
        <v>89</v>
      </c>
      <c r="D421" s="40" t="s">
        <v>89</v>
      </c>
      <c r="E421" s="35"/>
    </row>
    <row r="422" spans="1:5" ht="19.5" customHeight="1" hidden="1">
      <c r="A422" s="43"/>
      <c r="B422" s="44"/>
      <c r="C422" s="40" t="s">
        <v>70</v>
      </c>
      <c r="D422" s="40" t="s">
        <v>70</v>
      </c>
      <c r="E422" s="35"/>
    </row>
    <row r="423" spans="1:5" ht="19.5" customHeight="1" hidden="1">
      <c r="A423" s="45"/>
      <c r="B423" s="46"/>
      <c r="C423" s="49" t="s">
        <v>10</v>
      </c>
      <c r="D423" s="49" t="s">
        <v>10</v>
      </c>
      <c r="E423" s="41">
        <f>SUM(E406:E422)</f>
        <v>1500300</v>
      </c>
    </row>
    <row r="424" spans="1:5" ht="19.5" customHeight="1" hidden="1">
      <c r="A424" s="43" t="s">
        <v>39</v>
      </c>
      <c r="B424" s="44" t="s">
        <v>57</v>
      </c>
      <c r="C424" s="40" t="s">
        <v>9</v>
      </c>
      <c r="D424" s="40" t="s">
        <v>9</v>
      </c>
      <c r="E424" s="35"/>
    </row>
    <row r="425" spans="1:5" ht="19.5" customHeight="1" hidden="1">
      <c r="A425" s="45"/>
      <c r="B425" s="46"/>
      <c r="C425" s="49" t="s">
        <v>10</v>
      </c>
      <c r="D425" s="49" t="s">
        <v>10</v>
      </c>
      <c r="E425" s="26">
        <f>SUM(E424)</f>
        <v>0</v>
      </c>
    </row>
    <row r="426" spans="1:5" ht="19.5" customHeight="1" hidden="1">
      <c r="A426" s="43" t="s">
        <v>39</v>
      </c>
      <c r="B426" s="44" t="s">
        <v>42</v>
      </c>
      <c r="C426" s="40" t="s">
        <v>34</v>
      </c>
      <c r="D426" s="40" t="s">
        <v>34</v>
      </c>
      <c r="E426" s="35"/>
    </row>
    <row r="427" spans="1:5" ht="19.5" customHeight="1" hidden="1">
      <c r="A427" s="45"/>
      <c r="B427" s="46"/>
      <c r="C427" s="49" t="s">
        <v>10</v>
      </c>
      <c r="D427" s="49" t="s">
        <v>10</v>
      </c>
      <c r="E427" s="26">
        <f>SUM(E426:E426)</f>
        <v>0</v>
      </c>
    </row>
    <row r="428" spans="1:5" ht="19.5" customHeight="1" hidden="1">
      <c r="A428" s="43" t="s">
        <v>53</v>
      </c>
      <c r="B428" s="44" t="s">
        <v>102</v>
      </c>
      <c r="C428" s="40" t="s">
        <v>103</v>
      </c>
      <c r="D428" s="40" t="s">
        <v>103</v>
      </c>
      <c r="E428" s="35"/>
    </row>
    <row r="429" spans="1:5" ht="19.5" customHeight="1" hidden="1">
      <c r="A429" s="43"/>
      <c r="B429" s="44"/>
      <c r="C429" s="40" t="s">
        <v>292</v>
      </c>
      <c r="D429" s="40"/>
      <c r="E429" s="35"/>
    </row>
    <row r="430" spans="1:5" ht="19.5" customHeight="1" hidden="1">
      <c r="A430" s="43"/>
      <c r="B430" s="44"/>
      <c r="C430" s="40" t="s">
        <v>293</v>
      </c>
      <c r="D430" s="40"/>
      <c r="E430" s="35"/>
    </row>
    <row r="431" spans="1:5" ht="19.5" customHeight="1" hidden="1" thickBot="1">
      <c r="A431" s="45"/>
      <c r="B431" s="46"/>
      <c r="C431" s="49" t="s">
        <v>10</v>
      </c>
      <c r="D431" s="49" t="s">
        <v>10</v>
      </c>
      <c r="E431" s="26">
        <f>SUM(E428:E430)</f>
        <v>0</v>
      </c>
    </row>
    <row r="432" spans="1:5" ht="19.5" customHeight="1" hidden="1" thickBot="1">
      <c r="A432" s="87" t="s">
        <v>3</v>
      </c>
      <c r="B432" s="87"/>
      <c r="C432" s="87"/>
      <c r="D432" s="87"/>
      <c r="E432" s="57">
        <f>SUM(E431,E427,E425,E423)</f>
        <v>1500300</v>
      </c>
    </row>
    <row r="433" spans="1:5" s="64" customFormat="1" ht="19.5" customHeight="1" hidden="1" thickBot="1">
      <c r="A433" s="65"/>
      <c r="B433" s="66"/>
      <c r="C433" s="66"/>
      <c r="D433" s="66"/>
      <c r="E433" s="67"/>
    </row>
    <row r="434" spans="1:5" ht="18.75" hidden="1" thickBot="1">
      <c r="A434" s="60"/>
      <c r="B434" s="2"/>
      <c r="C434" s="102"/>
      <c r="D434" s="227" t="s">
        <v>246</v>
      </c>
      <c r="E434" s="190"/>
    </row>
    <row r="435" spans="1:5" ht="12.75" customHeight="1" hidden="1">
      <c r="A435" s="88" t="s">
        <v>0</v>
      </c>
      <c r="B435" s="92"/>
      <c r="C435" s="93"/>
      <c r="D435" s="93"/>
      <c r="E435" s="191"/>
    </row>
    <row r="436" spans="1:5" ht="13.5" hidden="1" thickBot="1">
      <c r="A436" s="89"/>
      <c r="B436" s="85"/>
      <c r="C436" s="86"/>
      <c r="D436" s="86"/>
      <c r="E436" s="187"/>
    </row>
    <row r="437" spans="1:5" ht="13.5" hidden="1" thickBot="1">
      <c r="A437" s="3" t="s">
        <v>4</v>
      </c>
      <c r="B437" s="4" t="s">
        <v>5</v>
      </c>
      <c r="C437" s="5" t="s">
        <v>6</v>
      </c>
      <c r="D437" s="5" t="s">
        <v>6</v>
      </c>
      <c r="E437" s="188"/>
    </row>
    <row r="438" spans="1:5" ht="13.5" hidden="1" thickBot="1">
      <c r="A438" s="6">
        <v>1</v>
      </c>
      <c r="B438" s="7">
        <v>2</v>
      </c>
      <c r="C438" s="8">
        <v>3</v>
      </c>
      <c r="D438" s="8">
        <v>3</v>
      </c>
      <c r="E438" s="189">
        <v>4</v>
      </c>
    </row>
    <row r="439" spans="1:5" ht="19.5" customHeight="1" hidden="1">
      <c r="A439" s="43" t="s">
        <v>39</v>
      </c>
      <c r="B439" s="44" t="s">
        <v>49</v>
      </c>
      <c r="C439" s="40" t="s">
        <v>30</v>
      </c>
      <c r="D439" s="40" t="s">
        <v>30</v>
      </c>
      <c r="E439" s="35">
        <v>1000</v>
      </c>
    </row>
    <row r="440" spans="1:5" ht="19.5" customHeight="1" hidden="1">
      <c r="A440" s="43"/>
      <c r="B440" s="44"/>
      <c r="C440" s="40" t="s">
        <v>103</v>
      </c>
      <c r="D440" s="40" t="s">
        <v>103</v>
      </c>
      <c r="E440" s="35"/>
    </row>
    <row r="441" spans="1:5" ht="19.5" customHeight="1" hidden="1">
      <c r="A441" s="43"/>
      <c r="B441" s="44"/>
      <c r="C441" s="40" t="s">
        <v>21</v>
      </c>
      <c r="D441" s="40" t="s">
        <v>21</v>
      </c>
      <c r="E441" s="35">
        <v>1423820</v>
      </c>
    </row>
    <row r="442" spans="1:5" ht="19.5" customHeight="1" hidden="1">
      <c r="A442" s="43"/>
      <c r="B442" s="44"/>
      <c r="C442" s="40" t="s">
        <v>22</v>
      </c>
      <c r="D442" s="40" t="s">
        <v>22</v>
      </c>
      <c r="E442" s="35">
        <v>93450</v>
      </c>
    </row>
    <row r="443" spans="1:5" ht="19.5" customHeight="1" hidden="1">
      <c r="A443" s="43"/>
      <c r="B443" s="44"/>
      <c r="C443" s="40" t="s">
        <v>23</v>
      </c>
      <c r="D443" s="40" t="s">
        <v>23</v>
      </c>
      <c r="E443" s="35">
        <v>263060</v>
      </c>
    </row>
    <row r="444" spans="1:5" ht="19.5" customHeight="1" hidden="1">
      <c r="A444" s="43"/>
      <c r="B444" s="44"/>
      <c r="C444" s="40" t="s">
        <v>24</v>
      </c>
      <c r="D444" s="40" t="s">
        <v>24</v>
      </c>
      <c r="E444" s="35">
        <v>35500</v>
      </c>
    </row>
    <row r="445" spans="1:5" ht="19.5" customHeight="1" hidden="1">
      <c r="A445" s="43"/>
      <c r="B445" s="44"/>
      <c r="C445" s="40" t="s">
        <v>13</v>
      </c>
      <c r="D445" s="40" t="s">
        <v>13</v>
      </c>
      <c r="E445" s="35">
        <v>20000</v>
      </c>
    </row>
    <row r="446" spans="1:5" ht="19.5" customHeight="1" hidden="1">
      <c r="A446" s="43"/>
      <c r="B446" s="44"/>
      <c r="C446" s="40" t="s">
        <v>88</v>
      </c>
      <c r="D446" s="40" t="s">
        <v>88</v>
      </c>
      <c r="E446" s="35">
        <v>3000</v>
      </c>
    </row>
    <row r="447" spans="1:5" ht="19.5" customHeight="1" hidden="1">
      <c r="A447" s="43"/>
      <c r="B447" s="44"/>
      <c r="C447" s="40" t="s">
        <v>31</v>
      </c>
      <c r="D447" s="40" t="s">
        <v>31</v>
      </c>
      <c r="E447" s="35">
        <v>47000</v>
      </c>
    </row>
    <row r="448" spans="1:5" ht="19.5" customHeight="1" hidden="1">
      <c r="A448" s="43"/>
      <c r="B448" s="44"/>
      <c r="C448" s="40" t="s">
        <v>32</v>
      </c>
      <c r="D448" s="40" t="s">
        <v>32</v>
      </c>
      <c r="E448" s="35">
        <v>3000</v>
      </c>
    </row>
    <row r="449" spans="1:5" ht="19.5" customHeight="1" hidden="1">
      <c r="A449" s="43"/>
      <c r="B449" s="44"/>
      <c r="C449" s="40" t="s">
        <v>9</v>
      </c>
      <c r="D449" s="40" t="s">
        <v>9</v>
      </c>
      <c r="E449" s="35">
        <v>29547</v>
      </c>
    </row>
    <row r="450" spans="1:5" ht="19.5" customHeight="1" hidden="1">
      <c r="A450" s="43"/>
      <c r="B450" s="44"/>
      <c r="C450" s="40" t="s">
        <v>304</v>
      </c>
      <c r="D450" s="40" t="s">
        <v>304</v>
      </c>
      <c r="E450" s="35">
        <v>1700</v>
      </c>
    </row>
    <row r="451" spans="1:5" ht="19.5" customHeight="1" hidden="1">
      <c r="A451" s="43"/>
      <c r="B451" s="44"/>
      <c r="C451" s="40" t="s">
        <v>27</v>
      </c>
      <c r="D451" s="40" t="s">
        <v>27</v>
      </c>
      <c r="E451" s="35">
        <v>2000</v>
      </c>
    </row>
    <row r="452" spans="1:5" ht="19.5" customHeight="1" hidden="1">
      <c r="A452" s="43"/>
      <c r="B452" s="44"/>
      <c r="C452" s="40" t="s">
        <v>33</v>
      </c>
      <c r="D452" s="40" t="s">
        <v>33</v>
      </c>
      <c r="E452" s="35">
        <v>2465</v>
      </c>
    </row>
    <row r="453" spans="1:5" ht="19.5" customHeight="1" hidden="1">
      <c r="A453" s="43"/>
      <c r="B453" s="44"/>
      <c r="C453" s="40" t="s">
        <v>34</v>
      </c>
      <c r="D453" s="40" t="s">
        <v>34</v>
      </c>
      <c r="E453" s="35">
        <v>81058</v>
      </c>
    </row>
    <row r="454" spans="1:5" ht="19.5" customHeight="1" hidden="1">
      <c r="A454" s="43"/>
      <c r="B454" s="44"/>
      <c r="C454" s="40" t="s">
        <v>35</v>
      </c>
      <c r="D454" s="40"/>
      <c r="E454" s="35">
        <v>230</v>
      </c>
    </row>
    <row r="455" spans="1:5" ht="19.5" customHeight="1" hidden="1">
      <c r="A455" s="43"/>
      <c r="B455" s="44"/>
      <c r="C455" s="40" t="s">
        <v>67</v>
      </c>
      <c r="D455" s="40"/>
      <c r="E455" s="35">
        <v>0</v>
      </c>
    </row>
    <row r="456" spans="1:5" ht="19.5" customHeight="1" hidden="1">
      <c r="A456" s="45"/>
      <c r="B456" s="46"/>
      <c r="C456" s="49" t="s">
        <v>10</v>
      </c>
      <c r="D456" s="49" t="s">
        <v>10</v>
      </c>
      <c r="E456" s="41">
        <f>SUM(E439:E455)</f>
        <v>2006830</v>
      </c>
    </row>
    <row r="457" spans="1:5" ht="19.5" customHeight="1" hidden="1">
      <c r="A457" s="43" t="s">
        <v>39</v>
      </c>
      <c r="B457" s="44" t="s">
        <v>57</v>
      </c>
      <c r="C457" s="40" t="s">
        <v>9</v>
      </c>
      <c r="D457" s="40" t="s">
        <v>9</v>
      </c>
      <c r="E457" s="35"/>
    </row>
    <row r="458" spans="1:5" ht="19.5" customHeight="1" hidden="1">
      <c r="A458" s="45"/>
      <c r="B458" s="46"/>
      <c r="C458" s="49" t="s">
        <v>10</v>
      </c>
      <c r="D458" s="49" t="s">
        <v>10</v>
      </c>
      <c r="E458" s="26">
        <f>SUM(E457)</f>
        <v>0</v>
      </c>
    </row>
    <row r="459" spans="1:5" ht="19.5" customHeight="1" hidden="1">
      <c r="A459" s="43" t="s">
        <v>39</v>
      </c>
      <c r="B459" s="44" t="s">
        <v>42</v>
      </c>
      <c r="C459" s="40" t="s">
        <v>34</v>
      </c>
      <c r="D459" s="40" t="s">
        <v>34</v>
      </c>
      <c r="E459" s="35"/>
    </row>
    <row r="460" spans="1:5" ht="19.5" customHeight="1" hidden="1">
      <c r="A460" s="45"/>
      <c r="B460" s="46"/>
      <c r="C460" s="49" t="s">
        <v>10</v>
      </c>
      <c r="D460" s="49" t="s">
        <v>10</v>
      </c>
      <c r="E460" s="26">
        <f>SUM(E459)</f>
        <v>0</v>
      </c>
    </row>
    <row r="461" spans="1:5" ht="19.5" customHeight="1" hidden="1">
      <c r="A461" s="43" t="s">
        <v>53</v>
      </c>
      <c r="B461" s="44" t="s">
        <v>102</v>
      </c>
      <c r="C461" s="40" t="s">
        <v>103</v>
      </c>
      <c r="D461" s="40" t="s">
        <v>103</v>
      </c>
      <c r="E461" s="35"/>
    </row>
    <row r="462" spans="1:5" ht="19.5" customHeight="1" hidden="1">
      <c r="A462" s="43"/>
      <c r="B462" s="44"/>
      <c r="C462" s="40" t="s">
        <v>292</v>
      </c>
      <c r="D462" s="40"/>
      <c r="E462" s="35"/>
    </row>
    <row r="463" spans="1:5" ht="19.5" customHeight="1" hidden="1">
      <c r="A463" s="43"/>
      <c r="B463" s="44"/>
      <c r="C463" s="40" t="s">
        <v>293</v>
      </c>
      <c r="D463" s="40"/>
      <c r="E463" s="35"/>
    </row>
    <row r="464" spans="1:5" ht="19.5" customHeight="1" hidden="1" thickBot="1">
      <c r="A464" s="45"/>
      <c r="B464" s="46"/>
      <c r="C464" s="49" t="s">
        <v>10</v>
      </c>
      <c r="D464" s="49" t="s">
        <v>10</v>
      </c>
      <c r="E464" s="26">
        <f>SUM(E461:E463)</f>
        <v>0</v>
      </c>
    </row>
    <row r="465" spans="1:5" ht="19.5" customHeight="1" hidden="1" thickBot="1">
      <c r="A465" s="87" t="s">
        <v>3</v>
      </c>
      <c r="B465" s="87"/>
      <c r="C465" s="87"/>
      <c r="D465" s="87"/>
      <c r="E465" s="57">
        <f>SUM(E456,E458,E460,E464)</f>
        <v>2006830</v>
      </c>
    </row>
    <row r="466" spans="1:5" s="64" customFormat="1" ht="19.5" customHeight="1" hidden="1" thickBot="1">
      <c r="A466" s="65"/>
      <c r="B466" s="66"/>
      <c r="C466" s="66"/>
      <c r="D466" s="66"/>
      <c r="E466" s="67"/>
    </row>
    <row r="467" spans="1:5" ht="18.75" hidden="1" thickBot="1">
      <c r="A467" s="341" t="s">
        <v>111</v>
      </c>
      <c r="B467" s="342"/>
      <c r="C467" s="342"/>
      <c r="D467" s="342"/>
      <c r="E467" s="190"/>
    </row>
    <row r="468" spans="1:5" ht="12.75" customHeight="1" hidden="1">
      <c r="A468" s="88" t="s">
        <v>0</v>
      </c>
      <c r="B468" s="92"/>
      <c r="C468" s="93"/>
      <c r="D468" s="93"/>
      <c r="E468" s="191"/>
    </row>
    <row r="469" spans="1:5" ht="13.5" hidden="1" thickBot="1">
      <c r="A469" s="89"/>
      <c r="B469" s="85"/>
      <c r="C469" s="86"/>
      <c r="D469" s="86"/>
      <c r="E469" s="187"/>
    </row>
    <row r="470" spans="1:5" ht="13.5" hidden="1" thickBot="1">
      <c r="A470" s="3" t="s">
        <v>4</v>
      </c>
      <c r="B470" s="4" t="s">
        <v>5</v>
      </c>
      <c r="C470" s="5" t="s">
        <v>6</v>
      </c>
      <c r="D470" s="5" t="s">
        <v>6</v>
      </c>
      <c r="E470" s="188"/>
    </row>
    <row r="471" spans="1:5" ht="13.5" hidden="1" thickBot="1">
      <c r="A471" s="6">
        <v>1</v>
      </c>
      <c r="B471" s="7">
        <v>2</v>
      </c>
      <c r="C471" s="8">
        <v>3</v>
      </c>
      <c r="D471" s="8">
        <v>3</v>
      </c>
      <c r="E471" s="189">
        <v>4</v>
      </c>
    </row>
    <row r="472" spans="1:5" ht="19.5" customHeight="1" hidden="1">
      <c r="A472" s="43" t="s">
        <v>7</v>
      </c>
      <c r="B472" s="44" t="s">
        <v>259</v>
      </c>
      <c r="C472" s="40" t="s">
        <v>9</v>
      </c>
      <c r="D472" s="40" t="s">
        <v>34</v>
      </c>
      <c r="E472" s="35">
        <v>5500</v>
      </c>
    </row>
    <row r="473" spans="1:5" ht="19.5" customHeight="1" hidden="1">
      <c r="A473" s="45"/>
      <c r="B473" s="46"/>
      <c r="C473" s="49" t="s">
        <v>10</v>
      </c>
      <c r="D473" s="49" t="s">
        <v>10</v>
      </c>
      <c r="E473" s="26">
        <f>SUM(E472)</f>
        <v>5500</v>
      </c>
    </row>
    <row r="474" spans="1:5" ht="19.5" customHeight="1" hidden="1">
      <c r="A474" s="43" t="s">
        <v>39</v>
      </c>
      <c r="B474" s="44" t="s">
        <v>49</v>
      </c>
      <c r="C474" s="40" t="s">
        <v>30</v>
      </c>
      <c r="D474" s="40" t="s">
        <v>30</v>
      </c>
      <c r="E474" s="35">
        <v>13962</v>
      </c>
    </row>
    <row r="475" spans="1:5" ht="19.5" customHeight="1" hidden="1">
      <c r="A475" s="43"/>
      <c r="B475" s="44"/>
      <c r="C475" s="40" t="s">
        <v>103</v>
      </c>
      <c r="D475" s="40"/>
      <c r="E475" s="35"/>
    </row>
    <row r="476" spans="1:5" ht="19.5" customHeight="1" hidden="1">
      <c r="A476" s="43"/>
      <c r="B476" s="44"/>
      <c r="C476" s="40" t="s">
        <v>21</v>
      </c>
      <c r="D476" s="40" t="s">
        <v>21</v>
      </c>
      <c r="E476" s="35">
        <v>1808432</v>
      </c>
    </row>
    <row r="477" spans="1:5" ht="19.5" customHeight="1" hidden="1">
      <c r="A477" s="43"/>
      <c r="B477" s="44"/>
      <c r="C477" s="40" t="s">
        <v>22</v>
      </c>
      <c r="D477" s="40" t="s">
        <v>22</v>
      </c>
      <c r="E477" s="35">
        <v>143559</v>
      </c>
    </row>
    <row r="478" spans="1:5" ht="19.5" customHeight="1" hidden="1">
      <c r="A478" s="43"/>
      <c r="B478" s="44"/>
      <c r="C478" s="40" t="s">
        <v>23</v>
      </c>
      <c r="D478" s="40" t="s">
        <v>23</v>
      </c>
      <c r="E478" s="35">
        <v>331239</v>
      </c>
    </row>
    <row r="479" spans="1:5" ht="19.5" customHeight="1" hidden="1">
      <c r="A479" s="43"/>
      <c r="B479" s="44"/>
      <c r="C479" s="40" t="s">
        <v>24</v>
      </c>
      <c r="D479" s="40" t="s">
        <v>24</v>
      </c>
      <c r="E479" s="35">
        <v>46480</v>
      </c>
    </row>
    <row r="480" spans="1:5" ht="19.5" customHeight="1" hidden="1">
      <c r="A480" s="43"/>
      <c r="B480" s="44"/>
      <c r="C480" s="40" t="s">
        <v>13</v>
      </c>
      <c r="D480" s="40" t="s">
        <v>13</v>
      </c>
      <c r="E480" s="35">
        <v>9600</v>
      </c>
    </row>
    <row r="481" spans="1:5" ht="19.5" customHeight="1" hidden="1">
      <c r="A481" s="43"/>
      <c r="B481" s="44"/>
      <c r="C481" s="40" t="s">
        <v>88</v>
      </c>
      <c r="D481" s="40" t="s">
        <v>88</v>
      </c>
      <c r="E481" s="35">
        <v>3000</v>
      </c>
    </row>
    <row r="482" spans="1:5" ht="19.5" customHeight="1" hidden="1">
      <c r="A482" s="43"/>
      <c r="B482" s="44"/>
      <c r="C482" s="40" t="s">
        <v>31</v>
      </c>
      <c r="D482" s="40" t="s">
        <v>31</v>
      </c>
      <c r="E482" s="35">
        <v>79860</v>
      </c>
    </row>
    <row r="483" spans="1:5" ht="19.5" customHeight="1" hidden="1">
      <c r="A483" s="43"/>
      <c r="B483" s="44"/>
      <c r="C483" s="40" t="s">
        <v>32</v>
      </c>
      <c r="D483" s="40" t="s">
        <v>32</v>
      </c>
      <c r="E483" s="35"/>
    </row>
    <row r="484" spans="1:5" ht="19.5" customHeight="1" hidden="1">
      <c r="A484" s="43"/>
      <c r="B484" s="44"/>
      <c r="C484" s="40" t="s">
        <v>9</v>
      </c>
      <c r="D484" s="40" t="s">
        <v>9</v>
      </c>
      <c r="E484" s="35">
        <v>36005</v>
      </c>
    </row>
    <row r="485" spans="1:5" ht="19.5" customHeight="1" hidden="1">
      <c r="A485" s="43"/>
      <c r="B485" s="44"/>
      <c r="C485" s="40" t="s">
        <v>304</v>
      </c>
      <c r="D485" s="40" t="s">
        <v>304</v>
      </c>
      <c r="E485" s="35"/>
    </row>
    <row r="486" spans="1:5" ht="19.5" customHeight="1" hidden="1">
      <c r="A486" s="43"/>
      <c r="B486" s="44"/>
      <c r="C486" s="40" t="s">
        <v>27</v>
      </c>
      <c r="D486" s="40" t="s">
        <v>27</v>
      </c>
      <c r="E486" s="35">
        <v>1000</v>
      </c>
    </row>
    <row r="487" spans="1:5" ht="19.5" customHeight="1" hidden="1">
      <c r="A487" s="43"/>
      <c r="B487" s="44"/>
      <c r="C487" s="40" t="s">
        <v>33</v>
      </c>
      <c r="D487" s="40" t="s">
        <v>33</v>
      </c>
      <c r="E487" s="35">
        <v>6000</v>
      </c>
    </row>
    <row r="488" spans="1:5" ht="19.5" customHeight="1" hidden="1">
      <c r="A488" s="43"/>
      <c r="B488" s="44"/>
      <c r="C488" s="40" t="s">
        <v>34</v>
      </c>
      <c r="D488" s="40" t="s">
        <v>34</v>
      </c>
      <c r="E488" s="35">
        <v>122644</v>
      </c>
    </row>
    <row r="489" spans="1:5" ht="19.5" customHeight="1" hidden="1">
      <c r="A489" s="43"/>
      <c r="B489" s="44"/>
      <c r="C489" s="40" t="s">
        <v>35</v>
      </c>
      <c r="D489" s="40"/>
      <c r="E489" s="35">
        <v>2600</v>
      </c>
    </row>
    <row r="490" spans="1:5" ht="19.5" customHeight="1" hidden="1">
      <c r="A490" s="43"/>
      <c r="B490" s="44"/>
      <c r="C490" s="40" t="s">
        <v>36</v>
      </c>
      <c r="D490" s="40"/>
      <c r="E490" s="35"/>
    </row>
    <row r="491" spans="1:5" ht="19.5" customHeight="1" hidden="1">
      <c r="A491" s="45"/>
      <c r="B491" s="46"/>
      <c r="C491" s="49" t="s">
        <v>10</v>
      </c>
      <c r="D491" s="49" t="s">
        <v>10</v>
      </c>
      <c r="E491" s="41">
        <f>SUM(E474:E490)</f>
        <v>2604381</v>
      </c>
    </row>
    <row r="492" spans="1:5" ht="19.5" customHeight="1" hidden="1">
      <c r="A492" s="43" t="s">
        <v>39</v>
      </c>
      <c r="B492" s="44" t="s">
        <v>57</v>
      </c>
      <c r="C492" s="40" t="s">
        <v>9</v>
      </c>
      <c r="D492" s="40" t="s">
        <v>9</v>
      </c>
      <c r="E492" s="35"/>
    </row>
    <row r="493" spans="1:5" ht="19.5" customHeight="1" hidden="1">
      <c r="A493" s="45"/>
      <c r="B493" s="46"/>
      <c r="C493" s="49" t="s">
        <v>10</v>
      </c>
      <c r="D493" s="49" t="s">
        <v>10</v>
      </c>
      <c r="E493" s="26">
        <f>SUM(E492)</f>
        <v>0</v>
      </c>
    </row>
    <row r="494" spans="1:5" ht="19.5" customHeight="1" hidden="1">
      <c r="A494" s="43" t="s">
        <v>39</v>
      </c>
      <c r="B494" s="44" t="s">
        <v>42</v>
      </c>
      <c r="C494" s="40" t="s">
        <v>34</v>
      </c>
      <c r="D494" s="40" t="s">
        <v>34</v>
      </c>
      <c r="E494" s="35"/>
    </row>
    <row r="495" spans="1:5" ht="19.5" customHeight="1" hidden="1">
      <c r="A495" s="45"/>
      <c r="B495" s="46"/>
      <c r="C495" s="49" t="s">
        <v>10</v>
      </c>
      <c r="D495" s="49" t="s">
        <v>10</v>
      </c>
      <c r="E495" s="26">
        <f>SUM(E494)</f>
        <v>0</v>
      </c>
    </row>
    <row r="496" spans="1:5" ht="19.5" customHeight="1" hidden="1">
      <c r="A496" s="43" t="s">
        <v>53</v>
      </c>
      <c r="B496" s="44" t="s">
        <v>100</v>
      </c>
      <c r="C496" s="40" t="s">
        <v>30</v>
      </c>
      <c r="D496" s="40" t="s">
        <v>30</v>
      </c>
      <c r="E496" s="35">
        <v>830</v>
      </c>
    </row>
    <row r="497" spans="1:5" ht="19.5" customHeight="1" hidden="1">
      <c r="A497" s="43"/>
      <c r="B497" s="44"/>
      <c r="C497" s="40" t="s">
        <v>21</v>
      </c>
      <c r="D497" s="40" t="s">
        <v>21</v>
      </c>
      <c r="E497" s="35">
        <v>81888</v>
      </c>
    </row>
    <row r="498" spans="1:5" ht="19.5" customHeight="1" hidden="1">
      <c r="A498" s="43"/>
      <c r="B498" s="44"/>
      <c r="C498" s="40" t="s">
        <v>22</v>
      </c>
      <c r="D498" s="40" t="s">
        <v>22</v>
      </c>
      <c r="E498" s="35">
        <v>5738</v>
      </c>
    </row>
    <row r="499" spans="1:5" ht="19.5" customHeight="1" hidden="1">
      <c r="A499" s="43"/>
      <c r="B499" s="44"/>
      <c r="C499" s="40" t="s">
        <v>23</v>
      </c>
      <c r="D499" s="40" t="s">
        <v>23</v>
      </c>
      <c r="E499" s="35">
        <v>15300</v>
      </c>
    </row>
    <row r="500" spans="1:5" ht="19.5" customHeight="1" hidden="1">
      <c r="A500" s="43"/>
      <c r="B500" s="44"/>
      <c r="C500" s="40" t="s">
        <v>24</v>
      </c>
      <c r="D500" s="40" t="s">
        <v>24</v>
      </c>
      <c r="E500" s="35">
        <v>2147</v>
      </c>
    </row>
    <row r="501" spans="1:5" ht="19.5" customHeight="1" hidden="1">
      <c r="A501" s="43"/>
      <c r="B501" s="44"/>
      <c r="C501" s="40" t="s">
        <v>13</v>
      </c>
      <c r="D501" s="40" t="s">
        <v>13</v>
      </c>
      <c r="E501" s="35">
        <v>1200</v>
      </c>
    </row>
    <row r="502" spans="1:5" ht="19.5" customHeight="1" hidden="1">
      <c r="A502" s="43"/>
      <c r="B502" s="44"/>
      <c r="C502" s="40" t="s">
        <v>31</v>
      </c>
      <c r="D502" s="40" t="s">
        <v>31</v>
      </c>
      <c r="E502" s="35">
        <v>38067</v>
      </c>
    </row>
    <row r="503" spans="1:5" ht="19.5" customHeight="1" hidden="1">
      <c r="A503" s="43"/>
      <c r="B503" s="44"/>
      <c r="C503" s="40" t="s">
        <v>32</v>
      </c>
      <c r="D503" s="40" t="s">
        <v>32</v>
      </c>
      <c r="E503" s="35"/>
    </row>
    <row r="504" spans="1:5" ht="19.5" customHeight="1" hidden="1">
      <c r="A504" s="43"/>
      <c r="B504" s="44"/>
      <c r="C504" s="40" t="s">
        <v>9</v>
      </c>
      <c r="D504" s="40" t="s">
        <v>9</v>
      </c>
      <c r="E504" s="35">
        <v>5735</v>
      </c>
    </row>
    <row r="505" spans="1:5" ht="19.5" customHeight="1" hidden="1">
      <c r="A505" s="43"/>
      <c r="B505" s="44"/>
      <c r="C505" s="40" t="s">
        <v>27</v>
      </c>
      <c r="D505" s="40" t="s">
        <v>27</v>
      </c>
      <c r="E505" s="35"/>
    </row>
    <row r="506" spans="1:5" ht="19.5" customHeight="1" hidden="1">
      <c r="A506" s="43"/>
      <c r="B506" s="44"/>
      <c r="C506" s="40" t="s">
        <v>34</v>
      </c>
      <c r="D506" s="40" t="s">
        <v>34</v>
      </c>
      <c r="E506" s="35">
        <v>5504</v>
      </c>
    </row>
    <row r="507" spans="1:5" ht="19.5" customHeight="1" hidden="1">
      <c r="A507" s="45"/>
      <c r="B507" s="46"/>
      <c r="C507" s="49" t="s">
        <v>10</v>
      </c>
      <c r="D507" s="49" t="s">
        <v>10</v>
      </c>
      <c r="E507" s="26">
        <f>SUM(E496:E506)</f>
        <v>156409</v>
      </c>
    </row>
    <row r="508" spans="1:5" ht="19.5" customHeight="1" hidden="1">
      <c r="A508" s="43" t="s">
        <v>53</v>
      </c>
      <c r="B508" s="44" t="s">
        <v>102</v>
      </c>
      <c r="C508" s="40" t="s">
        <v>103</v>
      </c>
      <c r="D508" s="40" t="s">
        <v>103</v>
      </c>
      <c r="E508" s="35"/>
    </row>
    <row r="509" spans="1:5" ht="19.5" customHeight="1" hidden="1">
      <c r="A509" s="43"/>
      <c r="B509" s="44"/>
      <c r="C509" s="40" t="s">
        <v>292</v>
      </c>
      <c r="D509" s="40"/>
      <c r="E509" s="35"/>
    </row>
    <row r="510" spans="1:5" ht="19.5" customHeight="1" hidden="1">
      <c r="A510" s="43"/>
      <c r="B510" s="44"/>
      <c r="C510" s="40" t="s">
        <v>293</v>
      </c>
      <c r="D510" s="40"/>
      <c r="E510" s="35"/>
    </row>
    <row r="511" spans="1:5" ht="19.5" customHeight="1" hidden="1" thickBot="1">
      <c r="A511" s="43"/>
      <c r="B511" s="44"/>
      <c r="C511" s="48" t="s">
        <v>10</v>
      </c>
      <c r="D511" s="48" t="s">
        <v>10</v>
      </c>
      <c r="E511" s="41">
        <f>SUM(E508:E510)</f>
        <v>0</v>
      </c>
    </row>
    <row r="512" spans="1:5" ht="19.5" customHeight="1" hidden="1" thickBot="1">
      <c r="A512" s="87" t="s">
        <v>3</v>
      </c>
      <c r="B512" s="87"/>
      <c r="C512" s="87"/>
      <c r="D512" s="87"/>
      <c r="E512" s="57">
        <f>SUM(E511,E507,E495,E493,E491)</f>
        <v>2760790</v>
      </c>
    </row>
    <row r="513" spans="1:5" s="64" customFormat="1" ht="19.5" customHeight="1" hidden="1" thickBot="1">
      <c r="A513" s="65"/>
      <c r="B513" s="66"/>
      <c r="C513" s="66"/>
      <c r="D513" s="66"/>
      <c r="E513" s="67"/>
    </row>
    <row r="514" spans="1:5" ht="18.75" hidden="1" thickBot="1">
      <c r="A514" s="60"/>
      <c r="B514" s="2"/>
      <c r="C514" s="102"/>
      <c r="D514" s="227" t="s">
        <v>112</v>
      </c>
      <c r="E514" s="190"/>
    </row>
    <row r="515" spans="1:5" ht="12.75" customHeight="1" hidden="1">
      <c r="A515" s="88" t="s">
        <v>0</v>
      </c>
      <c r="B515" s="92"/>
      <c r="C515" s="93"/>
      <c r="D515" s="93"/>
      <c r="E515" s="191"/>
    </row>
    <row r="516" spans="1:5" ht="13.5" hidden="1" thickBot="1">
      <c r="A516" s="89"/>
      <c r="B516" s="85"/>
      <c r="C516" s="86"/>
      <c r="D516" s="86"/>
      <c r="E516" s="187"/>
    </row>
    <row r="517" spans="1:5" ht="13.5" hidden="1" thickBot="1">
      <c r="A517" s="3" t="s">
        <v>4</v>
      </c>
      <c r="B517" s="4" t="s">
        <v>5</v>
      </c>
      <c r="C517" s="5" t="s">
        <v>6</v>
      </c>
      <c r="D517" s="5" t="s">
        <v>6</v>
      </c>
      <c r="E517" s="188"/>
    </row>
    <row r="518" spans="1:5" ht="13.5" hidden="1" thickBot="1">
      <c r="A518" s="6">
        <v>1</v>
      </c>
      <c r="B518" s="7">
        <v>2</v>
      </c>
      <c r="C518" s="8">
        <v>3</v>
      </c>
      <c r="D518" s="8">
        <v>3</v>
      </c>
      <c r="E518" s="189">
        <v>4</v>
      </c>
    </row>
    <row r="519" spans="1:5" ht="19.5" customHeight="1" hidden="1">
      <c r="A519" s="43" t="s">
        <v>39</v>
      </c>
      <c r="B519" s="44" t="s">
        <v>49</v>
      </c>
      <c r="C519" s="40" t="s">
        <v>30</v>
      </c>
      <c r="D519" s="40" t="s">
        <v>30</v>
      </c>
      <c r="E519" s="35">
        <v>14152</v>
      </c>
    </row>
    <row r="520" spans="1:5" ht="19.5" customHeight="1" hidden="1">
      <c r="A520" s="43"/>
      <c r="B520" s="44"/>
      <c r="C520" s="40" t="s">
        <v>103</v>
      </c>
      <c r="D520" s="40"/>
      <c r="E520" s="35"/>
    </row>
    <row r="521" spans="1:5" ht="19.5" customHeight="1" hidden="1">
      <c r="A521" s="43"/>
      <c r="B521" s="44"/>
      <c r="C521" s="40" t="s">
        <v>21</v>
      </c>
      <c r="D521" s="40" t="s">
        <v>21</v>
      </c>
      <c r="E521" s="35">
        <v>1626644</v>
      </c>
    </row>
    <row r="522" spans="1:5" ht="19.5" customHeight="1" hidden="1">
      <c r="A522" s="43"/>
      <c r="B522" s="44"/>
      <c r="C522" s="40" t="s">
        <v>22</v>
      </c>
      <c r="D522" s="40" t="s">
        <v>22</v>
      </c>
      <c r="E522" s="35">
        <v>124684</v>
      </c>
    </row>
    <row r="523" spans="1:5" ht="19.5" customHeight="1" hidden="1">
      <c r="A523" s="43"/>
      <c r="B523" s="44"/>
      <c r="C523" s="40" t="s">
        <v>23</v>
      </c>
      <c r="D523" s="40" t="s">
        <v>23</v>
      </c>
      <c r="E523" s="35">
        <v>305540</v>
      </c>
    </row>
    <row r="524" spans="1:5" ht="19.5" customHeight="1" hidden="1">
      <c r="A524" s="43"/>
      <c r="B524" s="44"/>
      <c r="C524" s="40" t="s">
        <v>24</v>
      </c>
      <c r="D524" s="40" t="s">
        <v>24</v>
      </c>
      <c r="E524" s="35">
        <v>43501</v>
      </c>
    </row>
    <row r="525" spans="1:5" ht="19.5" customHeight="1" hidden="1">
      <c r="A525" s="43"/>
      <c r="B525" s="44"/>
      <c r="C525" s="40" t="s">
        <v>13</v>
      </c>
      <c r="D525" s="40" t="s">
        <v>13</v>
      </c>
      <c r="E525" s="35">
        <v>40000</v>
      </c>
    </row>
    <row r="526" spans="1:5" ht="19.5" customHeight="1" hidden="1">
      <c r="A526" s="43"/>
      <c r="B526" s="44"/>
      <c r="C526" s="40" t="s">
        <v>88</v>
      </c>
      <c r="D526" s="40" t="s">
        <v>88</v>
      </c>
      <c r="E526" s="35">
        <v>5000</v>
      </c>
    </row>
    <row r="527" spans="1:5" ht="19.5" customHeight="1" hidden="1">
      <c r="A527" s="43"/>
      <c r="B527" s="44"/>
      <c r="C527" s="40" t="s">
        <v>31</v>
      </c>
      <c r="D527" s="40" t="s">
        <v>31</v>
      </c>
      <c r="E527" s="35">
        <v>166800</v>
      </c>
    </row>
    <row r="528" spans="1:5" ht="19.5" customHeight="1" hidden="1">
      <c r="A528" s="43"/>
      <c r="B528" s="44"/>
      <c r="C528" s="40" t="s">
        <v>32</v>
      </c>
      <c r="D528" s="40" t="s">
        <v>32</v>
      </c>
      <c r="E528" s="35">
        <v>12000</v>
      </c>
    </row>
    <row r="529" spans="1:5" ht="19.5" customHeight="1" hidden="1">
      <c r="A529" s="43"/>
      <c r="B529" s="44"/>
      <c r="C529" s="40" t="s">
        <v>9</v>
      </c>
      <c r="D529" s="40" t="s">
        <v>9</v>
      </c>
      <c r="E529" s="35">
        <v>54942</v>
      </c>
    </row>
    <row r="530" spans="1:5" ht="19.5" customHeight="1" hidden="1">
      <c r="A530" s="43"/>
      <c r="B530" s="44"/>
      <c r="C530" s="40" t="s">
        <v>27</v>
      </c>
      <c r="D530" s="40" t="s">
        <v>27</v>
      </c>
      <c r="E530" s="35">
        <v>4500</v>
      </c>
    </row>
    <row r="531" spans="1:5" ht="19.5" customHeight="1" hidden="1">
      <c r="A531" s="43"/>
      <c r="B531" s="44"/>
      <c r="C531" s="40" t="s">
        <v>33</v>
      </c>
      <c r="D531" s="40" t="s">
        <v>33</v>
      </c>
      <c r="E531" s="35">
        <v>10000</v>
      </c>
    </row>
    <row r="532" spans="1:5" ht="19.5" customHeight="1" hidden="1">
      <c r="A532" s="43"/>
      <c r="B532" s="44"/>
      <c r="C532" s="40" t="s">
        <v>34</v>
      </c>
      <c r="D532" s="40" t="s">
        <v>34</v>
      </c>
      <c r="E532" s="35">
        <v>100534</v>
      </c>
    </row>
    <row r="533" spans="1:5" ht="19.5" customHeight="1" hidden="1">
      <c r="A533" s="43"/>
      <c r="B533" s="44"/>
      <c r="C533" s="40" t="s">
        <v>67</v>
      </c>
      <c r="D533" s="40" t="s">
        <v>67</v>
      </c>
      <c r="E533" s="35">
        <v>49341</v>
      </c>
    </row>
    <row r="534" spans="1:5" ht="19.5" customHeight="1" hidden="1">
      <c r="A534" s="45"/>
      <c r="B534" s="46"/>
      <c r="C534" s="49" t="s">
        <v>10</v>
      </c>
      <c r="D534" s="49" t="s">
        <v>10</v>
      </c>
      <c r="E534" s="41">
        <f>SUM(E519:E533)</f>
        <v>2557638</v>
      </c>
    </row>
    <row r="535" spans="1:5" ht="19.5" customHeight="1" hidden="1">
      <c r="A535" s="43" t="s">
        <v>39</v>
      </c>
      <c r="B535" s="44" t="s">
        <v>57</v>
      </c>
      <c r="C535" s="40" t="s">
        <v>9</v>
      </c>
      <c r="D535" s="40" t="s">
        <v>9</v>
      </c>
      <c r="E535" s="35"/>
    </row>
    <row r="536" spans="1:5" ht="19.5" customHeight="1" hidden="1">
      <c r="A536" s="45"/>
      <c r="B536" s="46"/>
      <c r="C536" s="49" t="s">
        <v>10</v>
      </c>
      <c r="D536" s="49" t="s">
        <v>10</v>
      </c>
      <c r="E536" s="26">
        <f>SUM(E535)</f>
        <v>0</v>
      </c>
    </row>
    <row r="537" spans="1:5" ht="19.5" customHeight="1" hidden="1">
      <c r="A537" s="43" t="s">
        <v>39</v>
      </c>
      <c r="B537" s="44" t="s">
        <v>42</v>
      </c>
      <c r="C537" s="40" t="s">
        <v>34</v>
      </c>
      <c r="D537" s="40" t="s">
        <v>34</v>
      </c>
      <c r="E537" s="35"/>
    </row>
    <row r="538" spans="1:5" ht="19.5" customHeight="1" hidden="1">
      <c r="A538" s="45"/>
      <c r="B538" s="46"/>
      <c r="C538" s="49" t="s">
        <v>10</v>
      </c>
      <c r="D538" s="49" t="s">
        <v>10</v>
      </c>
      <c r="E538" s="26">
        <f>SUM(E537)</f>
        <v>0</v>
      </c>
    </row>
    <row r="539" spans="1:5" ht="17.25" customHeight="1" hidden="1">
      <c r="A539" s="43" t="s">
        <v>90</v>
      </c>
      <c r="B539" s="44" t="s">
        <v>91</v>
      </c>
      <c r="C539" s="40" t="s">
        <v>92</v>
      </c>
      <c r="D539" s="40" t="s">
        <v>92</v>
      </c>
      <c r="E539" s="35"/>
    </row>
    <row r="540" spans="1:5" ht="19.5" customHeight="1" hidden="1">
      <c r="A540" s="43"/>
      <c r="B540" s="44"/>
      <c r="C540" s="48" t="s">
        <v>10</v>
      </c>
      <c r="D540" s="48" t="s">
        <v>10</v>
      </c>
      <c r="E540" s="41">
        <f>SUM(E539)</f>
        <v>0</v>
      </c>
    </row>
    <row r="541" spans="1:5" ht="19.5" customHeight="1" hidden="1">
      <c r="A541" s="43" t="s">
        <v>53</v>
      </c>
      <c r="B541" s="44" t="s">
        <v>100</v>
      </c>
      <c r="C541" s="40" t="s">
        <v>30</v>
      </c>
      <c r="D541" s="40" t="s">
        <v>30</v>
      </c>
      <c r="E541" s="35">
        <v>1219</v>
      </c>
    </row>
    <row r="542" spans="1:5" ht="19.5" customHeight="1" hidden="1">
      <c r="A542" s="43"/>
      <c r="B542" s="44"/>
      <c r="C542" s="40" t="s">
        <v>26</v>
      </c>
      <c r="D542" s="40" t="s">
        <v>26</v>
      </c>
      <c r="E542" s="35">
        <v>0</v>
      </c>
    </row>
    <row r="543" spans="1:5" ht="19.5" customHeight="1" hidden="1">
      <c r="A543" s="43"/>
      <c r="B543" s="44"/>
      <c r="C543" s="40" t="s">
        <v>21</v>
      </c>
      <c r="D543" s="40" t="s">
        <v>21</v>
      </c>
      <c r="E543" s="35">
        <v>93807</v>
      </c>
    </row>
    <row r="544" spans="1:5" ht="19.5" customHeight="1" hidden="1">
      <c r="A544" s="43"/>
      <c r="B544" s="44"/>
      <c r="C544" s="40" t="s">
        <v>22</v>
      </c>
      <c r="D544" s="40" t="s">
        <v>22</v>
      </c>
      <c r="E544" s="35">
        <v>9095</v>
      </c>
    </row>
    <row r="545" spans="1:5" ht="19.5" customHeight="1" hidden="1">
      <c r="A545" s="43"/>
      <c r="B545" s="44"/>
      <c r="C545" s="40" t="s">
        <v>23</v>
      </c>
      <c r="D545" s="40" t="s">
        <v>23</v>
      </c>
      <c r="E545" s="35">
        <v>17443</v>
      </c>
    </row>
    <row r="546" spans="1:5" ht="19.5" customHeight="1" hidden="1">
      <c r="A546" s="43"/>
      <c r="B546" s="44"/>
      <c r="C546" s="40" t="s">
        <v>24</v>
      </c>
      <c r="D546" s="40" t="s">
        <v>24</v>
      </c>
      <c r="E546" s="35">
        <v>2448</v>
      </c>
    </row>
    <row r="547" spans="1:5" ht="19.5" customHeight="1" hidden="1">
      <c r="A547" s="43"/>
      <c r="B547" s="44"/>
      <c r="C547" s="40" t="s">
        <v>13</v>
      </c>
      <c r="D547" s="40" t="s">
        <v>13</v>
      </c>
      <c r="E547" s="35">
        <v>15000</v>
      </c>
    </row>
    <row r="548" spans="1:5" ht="19.5" customHeight="1" hidden="1">
      <c r="A548" s="43"/>
      <c r="B548" s="44"/>
      <c r="C548" s="40" t="s">
        <v>31</v>
      </c>
      <c r="D548" s="40" t="s">
        <v>31</v>
      </c>
      <c r="E548" s="35">
        <v>23500</v>
      </c>
    </row>
    <row r="549" spans="1:5" ht="19.5" customHeight="1" hidden="1">
      <c r="A549" s="43"/>
      <c r="B549" s="44"/>
      <c r="C549" s="40" t="s">
        <v>32</v>
      </c>
      <c r="D549" s="40" t="s">
        <v>32</v>
      </c>
      <c r="E549" s="35">
        <v>6000</v>
      </c>
    </row>
    <row r="550" spans="1:5" ht="19.5" customHeight="1" hidden="1">
      <c r="A550" s="43"/>
      <c r="B550" s="44"/>
      <c r="C550" s="40" t="s">
        <v>9</v>
      </c>
      <c r="D550" s="40" t="s">
        <v>9</v>
      </c>
      <c r="E550" s="35">
        <v>10000</v>
      </c>
    </row>
    <row r="551" spans="1:5" ht="19.5" customHeight="1" hidden="1">
      <c r="A551" s="43"/>
      <c r="B551" s="44"/>
      <c r="C551" s="40" t="s">
        <v>27</v>
      </c>
      <c r="D551" s="40" t="s">
        <v>27</v>
      </c>
      <c r="E551" s="35">
        <v>500</v>
      </c>
    </row>
    <row r="552" spans="1:5" ht="19.5" customHeight="1" hidden="1">
      <c r="A552" s="43"/>
      <c r="B552" s="44"/>
      <c r="C552" s="40" t="s">
        <v>34</v>
      </c>
      <c r="D552" s="40" t="s">
        <v>34</v>
      </c>
      <c r="E552" s="35">
        <v>4578</v>
      </c>
    </row>
    <row r="553" spans="1:5" ht="19.5" customHeight="1" hidden="1">
      <c r="A553" s="43"/>
      <c r="B553" s="44"/>
      <c r="C553" s="40" t="s">
        <v>67</v>
      </c>
      <c r="D553" s="40" t="s">
        <v>67</v>
      </c>
      <c r="E553" s="35"/>
    </row>
    <row r="554" spans="1:5" ht="19.5" customHeight="1" hidden="1">
      <c r="A554" s="45"/>
      <c r="B554" s="46"/>
      <c r="C554" s="49" t="s">
        <v>10</v>
      </c>
      <c r="D554" s="49" t="s">
        <v>10</v>
      </c>
      <c r="E554" s="26">
        <f>SUM(E541:E553)</f>
        <v>183590</v>
      </c>
    </row>
    <row r="555" spans="1:5" ht="19.5" customHeight="1" hidden="1">
      <c r="A555" s="43" t="s">
        <v>53</v>
      </c>
      <c r="B555" s="44" t="s">
        <v>102</v>
      </c>
      <c r="C555" s="40" t="s">
        <v>103</v>
      </c>
      <c r="D555" s="40" t="s">
        <v>103</v>
      </c>
      <c r="E555" s="35"/>
    </row>
    <row r="556" spans="1:5" ht="19.5" customHeight="1" hidden="1">
      <c r="A556" s="43"/>
      <c r="B556" s="44"/>
      <c r="C556" s="40" t="s">
        <v>292</v>
      </c>
      <c r="D556" s="40"/>
      <c r="E556" s="35"/>
    </row>
    <row r="557" spans="1:5" ht="19.5" customHeight="1" hidden="1">
      <c r="A557" s="43"/>
      <c r="B557" s="44"/>
      <c r="C557" s="40" t="s">
        <v>293</v>
      </c>
      <c r="D557" s="40"/>
      <c r="E557" s="35"/>
    </row>
    <row r="558" spans="1:5" ht="19.5" customHeight="1" hidden="1" thickBot="1">
      <c r="A558" s="43"/>
      <c r="B558" s="44"/>
      <c r="C558" s="48" t="s">
        <v>10</v>
      </c>
      <c r="D558" s="48" t="s">
        <v>10</v>
      </c>
      <c r="E558" s="41">
        <f>SUM(E555:E557)</f>
        <v>0</v>
      </c>
    </row>
    <row r="559" spans="1:5" ht="19.5" customHeight="1" hidden="1" thickBot="1">
      <c r="A559" s="87" t="s">
        <v>3</v>
      </c>
      <c r="B559" s="87"/>
      <c r="C559" s="87"/>
      <c r="D559" s="87"/>
      <c r="E559" s="57">
        <f>SUM(E534,E536,E538,E540,E554,E558)</f>
        <v>2741228</v>
      </c>
    </row>
    <row r="560" spans="1:5" s="64" customFormat="1" ht="19.5" customHeight="1" hidden="1" thickBot="1">
      <c r="A560" s="65"/>
      <c r="B560" s="66"/>
      <c r="C560" s="66"/>
      <c r="D560" s="66"/>
      <c r="E560" s="67"/>
    </row>
    <row r="561" spans="1:5" ht="18.75" hidden="1" thickBot="1">
      <c r="A561" s="341" t="s">
        <v>113</v>
      </c>
      <c r="B561" s="342"/>
      <c r="C561" s="342"/>
      <c r="D561" s="342"/>
      <c r="E561" s="190"/>
    </row>
    <row r="562" spans="1:5" ht="12.75" customHeight="1" hidden="1">
      <c r="A562" s="88" t="s">
        <v>0</v>
      </c>
      <c r="B562" s="92"/>
      <c r="C562" s="93"/>
      <c r="D562" s="93"/>
      <c r="E562" s="191"/>
    </row>
    <row r="563" spans="1:5" ht="13.5" hidden="1" thickBot="1">
      <c r="A563" s="89"/>
      <c r="B563" s="85"/>
      <c r="C563" s="86"/>
      <c r="D563" s="86"/>
      <c r="E563" s="187"/>
    </row>
    <row r="564" spans="1:5" ht="13.5" hidden="1" thickBot="1">
      <c r="A564" s="3" t="s">
        <v>4</v>
      </c>
      <c r="B564" s="4" t="s">
        <v>5</v>
      </c>
      <c r="C564" s="5" t="s">
        <v>6</v>
      </c>
      <c r="D564" s="5" t="s">
        <v>6</v>
      </c>
      <c r="E564" s="188"/>
    </row>
    <row r="565" spans="1:5" ht="13.5" hidden="1" thickBot="1">
      <c r="A565" s="6">
        <v>1</v>
      </c>
      <c r="B565" s="7">
        <v>2</v>
      </c>
      <c r="C565" s="8">
        <v>3</v>
      </c>
      <c r="D565" s="8">
        <v>3</v>
      </c>
      <c r="E565" s="189">
        <v>4</v>
      </c>
    </row>
    <row r="566" spans="1:5" ht="19.5" customHeight="1" hidden="1">
      <c r="A566" s="43" t="s">
        <v>39</v>
      </c>
      <c r="B566" s="44" t="s">
        <v>49</v>
      </c>
      <c r="C566" s="40" t="s">
        <v>30</v>
      </c>
      <c r="D566" s="40" t="s">
        <v>30</v>
      </c>
      <c r="E566" s="35">
        <v>121431</v>
      </c>
    </row>
    <row r="567" spans="1:5" ht="19.5" customHeight="1" hidden="1">
      <c r="A567" s="43"/>
      <c r="B567" s="44"/>
      <c r="C567" s="40" t="s">
        <v>103</v>
      </c>
      <c r="D567" s="40" t="s">
        <v>103</v>
      </c>
      <c r="E567" s="35"/>
    </row>
    <row r="568" spans="1:5" ht="19.5" customHeight="1" hidden="1">
      <c r="A568" s="43"/>
      <c r="B568" s="44"/>
      <c r="C568" s="40" t="s">
        <v>21</v>
      </c>
      <c r="D568" s="40" t="s">
        <v>21</v>
      </c>
      <c r="E568" s="35">
        <v>1662164</v>
      </c>
    </row>
    <row r="569" spans="1:5" ht="19.5" customHeight="1" hidden="1">
      <c r="A569" s="43"/>
      <c r="B569" s="44"/>
      <c r="C569" s="40" t="s">
        <v>22</v>
      </c>
      <c r="D569" s="40" t="s">
        <v>22</v>
      </c>
      <c r="E569" s="35">
        <v>132886</v>
      </c>
    </row>
    <row r="570" spans="1:5" ht="19.5" customHeight="1" hidden="1">
      <c r="A570" s="43"/>
      <c r="B570" s="44"/>
      <c r="C570" s="40" t="s">
        <v>23</v>
      </c>
      <c r="D570" s="40" t="s">
        <v>23</v>
      </c>
      <c r="E570" s="35">
        <v>304264</v>
      </c>
    </row>
    <row r="571" spans="1:5" ht="19.5" customHeight="1" hidden="1">
      <c r="A571" s="43"/>
      <c r="B571" s="44"/>
      <c r="C571" s="40" t="s">
        <v>24</v>
      </c>
      <c r="D571" s="40" t="s">
        <v>24</v>
      </c>
      <c r="E571" s="35">
        <v>42620</v>
      </c>
    </row>
    <row r="572" spans="1:5" ht="20.25" customHeight="1" hidden="1">
      <c r="A572" s="43"/>
      <c r="B572" s="44"/>
      <c r="C572" s="40" t="s">
        <v>13</v>
      </c>
      <c r="D572" s="40" t="s">
        <v>13</v>
      </c>
      <c r="E572" s="35">
        <v>28300</v>
      </c>
    </row>
    <row r="573" spans="1:5" ht="19.5" customHeight="1" hidden="1">
      <c r="A573" s="43"/>
      <c r="B573" s="44"/>
      <c r="C573" s="40" t="s">
        <v>88</v>
      </c>
      <c r="D573" s="40" t="s">
        <v>88</v>
      </c>
      <c r="E573" s="35">
        <v>500</v>
      </c>
    </row>
    <row r="574" spans="1:5" ht="19.5" customHeight="1" hidden="1">
      <c r="A574" s="43"/>
      <c r="B574" s="44"/>
      <c r="C574" s="40" t="s">
        <v>31</v>
      </c>
      <c r="D574" s="40" t="s">
        <v>31</v>
      </c>
      <c r="E574" s="35">
        <v>110000</v>
      </c>
    </row>
    <row r="575" spans="1:5" ht="19.5" customHeight="1" hidden="1">
      <c r="A575" s="43"/>
      <c r="B575" s="44"/>
      <c r="C575" s="40" t="s">
        <v>32</v>
      </c>
      <c r="D575" s="40" t="s">
        <v>32</v>
      </c>
      <c r="E575" s="35">
        <v>500</v>
      </c>
    </row>
    <row r="576" spans="1:5" ht="19.5" customHeight="1" hidden="1">
      <c r="A576" s="43"/>
      <c r="B576" s="44"/>
      <c r="C576" s="40" t="s">
        <v>9</v>
      </c>
      <c r="D576" s="40" t="s">
        <v>9</v>
      </c>
      <c r="E576" s="35">
        <v>30000</v>
      </c>
    </row>
    <row r="577" spans="1:5" ht="19.5" customHeight="1" hidden="1">
      <c r="A577" s="43"/>
      <c r="B577" s="44"/>
      <c r="C577" s="40" t="s">
        <v>27</v>
      </c>
      <c r="D577" s="40" t="s">
        <v>27</v>
      </c>
      <c r="E577" s="35">
        <v>2500</v>
      </c>
    </row>
    <row r="578" spans="1:5" ht="19.5" customHeight="1" hidden="1">
      <c r="A578" s="43"/>
      <c r="B578" s="44"/>
      <c r="C578" s="40" t="s">
        <v>33</v>
      </c>
      <c r="D578" s="40" t="s">
        <v>33</v>
      </c>
      <c r="E578" s="35">
        <v>5000</v>
      </c>
    </row>
    <row r="579" spans="1:5" ht="19.5" customHeight="1" hidden="1">
      <c r="A579" s="43"/>
      <c r="B579" s="44"/>
      <c r="C579" s="40" t="s">
        <v>34</v>
      </c>
      <c r="D579" s="40" t="s">
        <v>34</v>
      </c>
      <c r="E579" s="35">
        <v>97090</v>
      </c>
    </row>
    <row r="580" spans="1:5" ht="19.5" customHeight="1" hidden="1">
      <c r="A580" s="43"/>
      <c r="B580" s="44"/>
      <c r="C580" s="40" t="s">
        <v>36</v>
      </c>
      <c r="D580" s="40" t="s">
        <v>36</v>
      </c>
      <c r="E580" s="35"/>
    </row>
    <row r="581" spans="1:5" ht="19.5" customHeight="1" hidden="1">
      <c r="A581" s="45"/>
      <c r="B581" s="46"/>
      <c r="C581" s="49" t="s">
        <v>10</v>
      </c>
      <c r="D581" s="49" t="s">
        <v>10</v>
      </c>
      <c r="E581" s="41">
        <f>SUM(E566:E580)</f>
        <v>2537255</v>
      </c>
    </row>
    <row r="582" spans="1:5" ht="19.5" customHeight="1" hidden="1">
      <c r="A582" s="43" t="s">
        <v>39</v>
      </c>
      <c r="B582" s="44" t="s">
        <v>57</v>
      </c>
      <c r="C582" s="40" t="s">
        <v>9</v>
      </c>
      <c r="D582" s="40" t="s">
        <v>9</v>
      </c>
      <c r="E582" s="35"/>
    </row>
    <row r="583" spans="1:5" ht="19.5" customHeight="1" hidden="1">
      <c r="A583" s="45"/>
      <c r="B583" s="46"/>
      <c r="C583" s="49" t="s">
        <v>10</v>
      </c>
      <c r="D583" s="49" t="s">
        <v>10</v>
      </c>
      <c r="E583" s="26">
        <f>SUM(E582)</f>
        <v>0</v>
      </c>
    </row>
    <row r="584" spans="1:5" ht="19.5" customHeight="1" hidden="1">
      <c r="A584" s="43" t="s">
        <v>39</v>
      </c>
      <c r="B584" s="44" t="s">
        <v>42</v>
      </c>
      <c r="C584" s="40" t="s">
        <v>34</v>
      </c>
      <c r="D584" s="40" t="s">
        <v>34</v>
      </c>
      <c r="E584" s="35"/>
    </row>
    <row r="585" spans="1:5" ht="19.5" customHeight="1" hidden="1">
      <c r="A585" s="45"/>
      <c r="B585" s="46"/>
      <c r="C585" s="49" t="s">
        <v>10</v>
      </c>
      <c r="D585" s="49" t="s">
        <v>10</v>
      </c>
      <c r="E585" s="26">
        <f>SUM(E584)</f>
        <v>0</v>
      </c>
    </row>
    <row r="586" spans="1:5" ht="19.5" customHeight="1" hidden="1">
      <c r="A586" s="43" t="s">
        <v>53</v>
      </c>
      <c r="B586" s="44" t="s">
        <v>100</v>
      </c>
      <c r="C586" s="40" t="s">
        <v>30</v>
      </c>
      <c r="D586" s="40" t="s">
        <v>30</v>
      </c>
      <c r="E586" s="35">
        <v>7815</v>
      </c>
    </row>
    <row r="587" spans="1:5" ht="19.5" customHeight="1" hidden="1">
      <c r="A587" s="43"/>
      <c r="B587" s="44"/>
      <c r="C587" s="40" t="s">
        <v>21</v>
      </c>
      <c r="D587" s="40" t="s">
        <v>21</v>
      </c>
      <c r="E587" s="35">
        <v>120322</v>
      </c>
    </row>
    <row r="588" spans="1:5" ht="19.5" customHeight="1" hidden="1">
      <c r="A588" s="43"/>
      <c r="B588" s="44"/>
      <c r="C588" s="40" t="s">
        <v>22</v>
      </c>
      <c r="D588" s="40" t="s">
        <v>22</v>
      </c>
      <c r="E588" s="35">
        <v>14028</v>
      </c>
    </row>
    <row r="589" spans="1:5" ht="19.5" customHeight="1" hidden="1">
      <c r="A589" s="43"/>
      <c r="B589" s="44"/>
      <c r="C589" s="40" t="s">
        <v>23</v>
      </c>
      <c r="D589" s="40" t="s">
        <v>23</v>
      </c>
      <c r="E589" s="35">
        <v>22168</v>
      </c>
    </row>
    <row r="590" spans="1:5" ht="19.5" customHeight="1" hidden="1">
      <c r="A590" s="43"/>
      <c r="B590" s="44"/>
      <c r="C590" s="40" t="s">
        <v>24</v>
      </c>
      <c r="D590" s="40" t="s">
        <v>24</v>
      </c>
      <c r="E590" s="35">
        <v>3060</v>
      </c>
    </row>
    <row r="591" spans="1:5" ht="19.5" customHeight="1" hidden="1">
      <c r="A591" s="43"/>
      <c r="B591" s="44"/>
      <c r="C591" s="40" t="s">
        <v>13</v>
      </c>
      <c r="D591" s="40" t="s">
        <v>13</v>
      </c>
      <c r="E591" s="35">
        <v>13000</v>
      </c>
    </row>
    <row r="592" spans="1:5" ht="19.5" customHeight="1" hidden="1">
      <c r="A592" s="43"/>
      <c r="B592" s="44"/>
      <c r="C592" s="40" t="s">
        <v>31</v>
      </c>
      <c r="D592" s="40" t="s">
        <v>31</v>
      </c>
      <c r="E592" s="35">
        <v>120000</v>
      </c>
    </row>
    <row r="593" spans="1:5" ht="19.5" customHeight="1" hidden="1">
      <c r="A593" s="43"/>
      <c r="B593" s="44"/>
      <c r="C593" s="40" t="s">
        <v>32</v>
      </c>
      <c r="D593" s="40" t="s">
        <v>32</v>
      </c>
      <c r="E593" s="35">
        <v>500</v>
      </c>
    </row>
    <row r="594" spans="1:5" ht="19.5" customHeight="1" hidden="1">
      <c r="A594" s="43"/>
      <c r="B594" s="44"/>
      <c r="C594" s="40" t="s">
        <v>9</v>
      </c>
      <c r="D594" s="40" t="s">
        <v>9</v>
      </c>
      <c r="E594" s="35">
        <v>5000</v>
      </c>
    </row>
    <row r="595" spans="1:5" ht="19.5" customHeight="1" hidden="1">
      <c r="A595" s="43"/>
      <c r="B595" s="44"/>
      <c r="C595" s="40" t="s">
        <v>27</v>
      </c>
      <c r="D595" s="40" t="s">
        <v>27</v>
      </c>
      <c r="E595" s="35">
        <v>100</v>
      </c>
    </row>
    <row r="596" spans="1:5" ht="19.5" customHeight="1" hidden="1">
      <c r="A596" s="43"/>
      <c r="B596" s="44"/>
      <c r="C596" s="40" t="s">
        <v>34</v>
      </c>
      <c r="D596" s="40" t="s">
        <v>34</v>
      </c>
      <c r="E596" s="35">
        <v>7489</v>
      </c>
    </row>
    <row r="597" spans="1:5" ht="19.5" customHeight="1" hidden="1">
      <c r="A597" s="45"/>
      <c r="B597" s="46"/>
      <c r="C597" s="49" t="s">
        <v>10</v>
      </c>
      <c r="D597" s="49" t="s">
        <v>10</v>
      </c>
      <c r="E597" s="26">
        <f>SUM(E586:E596)</f>
        <v>313482</v>
      </c>
    </row>
    <row r="598" spans="1:5" ht="19.5" customHeight="1" hidden="1">
      <c r="A598" s="43" t="s">
        <v>53</v>
      </c>
      <c r="B598" s="44" t="s">
        <v>102</v>
      </c>
      <c r="C598" s="40" t="s">
        <v>103</v>
      </c>
      <c r="D598" s="40" t="s">
        <v>103</v>
      </c>
      <c r="E598" s="35"/>
    </row>
    <row r="599" spans="1:5" ht="19.5" customHeight="1" hidden="1">
      <c r="A599" s="43"/>
      <c r="B599" s="44"/>
      <c r="C599" s="40" t="s">
        <v>292</v>
      </c>
      <c r="D599" s="40"/>
      <c r="E599" s="35"/>
    </row>
    <row r="600" spans="1:5" ht="19.5" customHeight="1" hidden="1">
      <c r="A600" s="43"/>
      <c r="B600" s="44"/>
      <c r="C600" s="40" t="s">
        <v>293</v>
      </c>
      <c r="D600" s="40"/>
      <c r="E600" s="35"/>
    </row>
    <row r="601" spans="1:5" ht="19.5" customHeight="1" hidden="1" thickBot="1">
      <c r="A601" s="43"/>
      <c r="B601" s="44"/>
      <c r="C601" s="48" t="s">
        <v>10</v>
      </c>
      <c r="D601" s="48" t="s">
        <v>10</v>
      </c>
      <c r="E601" s="41">
        <f>SUM(E598:E600)</f>
        <v>0</v>
      </c>
    </row>
    <row r="602" spans="1:5" ht="19.5" customHeight="1" hidden="1" thickBot="1">
      <c r="A602" s="87" t="s">
        <v>3</v>
      </c>
      <c r="B602" s="87"/>
      <c r="C602" s="87"/>
      <c r="D602" s="87"/>
      <c r="E602" s="57">
        <f>SUM(E581,E583,E585,E597,E601)</f>
        <v>2850737</v>
      </c>
    </row>
    <row r="603" spans="1:5" s="64" customFormat="1" ht="19.5" customHeight="1" hidden="1" thickBot="1">
      <c r="A603" s="65"/>
      <c r="B603" s="66"/>
      <c r="C603" s="66"/>
      <c r="D603" s="66"/>
      <c r="E603" s="67"/>
    </row>
    <row r="604" spans="1:5" ht="18.75" hidden="1" thickBot="1">
      <c r="A604" s="60"/>
      <c r="B604" s="2"/>
      <c r="C604" s="102"/>
      <c r="D604" s="227" t="s">
        <v>114</v>
      </c>
      <c r="E604" s="190"/>
    </row>
    <row r="605" spans="1:5" ht="12.75" customHeight="1" hidden="1">
      <c r="A605" s="88" t="s">
        <v>0</v>
      </c>
      <c r="B605" s="92"/>
      <c r="C605" s="93"/>
      <c r="D605" s="93"/>
      <c r="E605" s="191"/>
    </row>
    <row r="606" spans="1:5" ht="13.5" hidden="1" thickBot="1">
      <c r="A606" s="89"/>
      <c r="B606" s="85"/>
      <c r="C606" s="86"/>
      <c r="D606" s="86"/>
      <c r="E606" s="187"/>
    </row>
    <row r="607" spans="1:5" ht="13.5" hidden="1" thickBot="1">
      <c r="A607" s="3" t="s">
        <v>4</v>
      </c>
      <c r="B607" s="4" t="s">
        <v>5</v>
      </c>
      <c r="C607" s="5" t="s">
        <v>6</v>
      </c>
      <c r="D607" s="5" t="s">
        <v>6</v>
      </c>
      <c r="E607" s="188"/>
    </row>
    <row r="608" spans="1:5" ht="13.5" hidden="1" thickBot="1">
      <c r="A608" s="6">
        <v>1</v>
      </c>
      <c r="B608" s="7">
        <v>2</v>
      </c>
      <c r="C608" s="8">
        <v>3</v>
      </c>
      <c r="D608" s="8">
        <v>3</v>
      </c>
      <c r="E608" s="189">
        <v>4</v>
      </c>
    </row>
    <row r="609" spans="1:5" ht="19.5" customHeight="1" hidden="1">
      <c r="A609" s="43" t="s">
        <v>39</v>
      </c>
      <c r="B609" s="44" t="s">
        <v>49</v>
      </c>
      <c r="C609" s="40" t="s">
        <v>30</v>
      </c>
      <c r="D609" s="40" t="s">
        <v>30</v>
      </c>
      <c r="E609" s="35"/>
    </row>
    <row r="610" spans="1:5" ht="19.5" customHeight="1" hidden="1">
      <c r="A610" s="43"/>
      <c r="B610" s="44"/>
      <c r="C610" s="40" t="s">
        <v>21</v>
      </c>
      <c r="D610" s="40" t="s">
        <v>21</v>
      </c>
      <c r="E610" s="35"/>
    </row>
    <row r="611" spans="1:5" ht="19.5" customHeight="1" hidden="1">
      <c r="A611" s="43"/>
      <c r="B611" s="44"/>
      <c r="C611" s="40" t="s">
        <v>22</v>
      </c>
      <c r="D611" s="40" t="s">
        <v>22</v>
      </c>
      <c r="E611" s="35"/>
    </row>
    <row r="612" spans="1:5" ht="19.5" customHeight="1" hidden="1">
      <c r="A612" s="43"/>
      <c r="B612" s="44"/>
      <c r="C612" s="40" t="s">
        <v>23</v>
      </c>
      <c r="D612" s="40" t="s">
        <v>23</v>
      </c>
      <c r="E612" s="35"/>
    </row>
    <row r="613" spans="1:5" ht="19.5" customHeight="1" hidden="1">
      <c r="A613" s="43"/>
      <c r="B613" s="44"/>
      <c r="C613" s="40" t="s">
        <v>24</v>
      </c>
      <c r="D613" s="40" t="s">
        <v>24</v>
      </c>
      <c r="E613" s="35"/>
    </row>
    <row r="614" spans="1:5" ht="19.5" customHeight="1" hidden="1">
      <c r="A614" s="43"/>
      <c r="B614" s="44"/>
      <c r="C614" s="40" t="s">
        <v>13</v>
      </c>
      <c r="D614" s="40" t="s">
        <v>13</v>
      </c>
      <c r="E614" s="35"/>
    </row>
    <row r="615" spans="1:5" ht="19.5" customHeight="1" hidden="1">
      <c r="A615" s="43"/>
      <c r="B615" s="44"/>
      <c r="C615" s="40" t="s">
        <v>31</v>
      </c>
      <c r="D615" s="40" t="s">
        <v>31</v>
      </c>
      <c r="E615" s="35"/>
    </row>
    <row r="616" spans="1:5" ht="19.5" customHeight="1" hidden="1">
      <c r="A616" s="43"/>
      <c r="B616" s="44"/>
      <c r="C616" s="40" t="s">
        <v>32</v>
      </c>
      <c r="D616" s="40" t="s">
        <v>32</v>
      </c>
      <c r="E616" s="35"/>
    </row>
    <row r="617" spans="1:5" ht="19.5" customHeight="1" hidden="1">
      <c r="A617" s="43"/>
      <c r="B617" s="44"/>
      <c r="C617" s="40" t="s">
        <v>9</v>
      </c>
      <c r="D617" s="40" t="s">
        <v>9</v>
      </c>
      <c r="E617" s="35"/>
    </row>
    <row r="618" spans="1:5" ht="19.5" customHeight="1" hidden="1">
      <c r="A618" s="43"/>
      <c r="B618" s="44"/>
      <c r="C618" s="40" t="s">
        <v>27</v>
      </c>
      <c r="D618" s="40" t="s">
        <v>27</v>
      </c>
      <c r="E618" s="35"/>
    </row>
    <row r="619" spans="1:5" ht="19.5" customHeight="1" hidden="1">
      <c r="A619" s="43"/>
      <c r="B619" s="44"/>
      <c r="C619" s="40" t="s">
        <v>33</v>
      </c>
      <c r="D619" s="40" t="s">
        <v>33</v>
      </c>
      <c r="E619" s="35"/>
    </row>
    <row r="620" spans="1:5" ht="19.5" customHeight="1" hidden="1">
      <c r="A620" s="43"/>
      <c r="B620" s="44"/>
      <c r="C620" s="40" t="s">
        <v>34</v>
      </c>
      <c r="D620" s="40" t="s">
        <v>34</v>
      </c>
      <c r="E620" s="35"/>
    </row>
    <row r="621" spans="1:5" ht="19.5" customHeight="1" hidden="1">
      <c r="A621" s="43"/>
      <c r="B621" s="44"/>
      <c r="C621" s="40" t="s">
        <v>89</v>
      </c>
      <c r="D621" s="40" t="s">
        <v>89</v>
      </c>
      <c r="E621" s="35"/>
    </row>
    <row r="622" spans="1:5" ht="19.5" customHeight="1" hidden="1">
      <c r="A622" s="45"/>
      <c r="B622" s="46"/>
      <c r="C622" s="49" t="s">
        <v>10</v>
      </c>
      <c r="D622" s="49" t="s">
        <v>10</v>
      </c>
      <c r="E622" s="41">
        <f>SUM(E609:E621)</f>
        <v>0</v>
      </c>
    </row>
    <row r="623" spans="1:5" ht="19.5" customHeight="1" hidden="1">
      <c r="A623" s="43" t="s">
        <v>39</v>
      </c>
      <c r="B623" s="44" t="s">
        <v>57</v>
      </c>
      <c r="C623" s="40" t="s">
        <v>9</v>
      </c>
      <c r="D623" s="40" t="s">
        <v>9</v>
      </c>
      <c r="E623" s="35"/>
    </row>
    <row r="624" spans="1:5" ht="19.5" customHeight="1" hidden="1">
      <c r="A624" s="45"/>
      <c r="B624" s="46"/>
      <c r="C624" s="49" t="s">
        <v>10</v>
      </c>
      <c r="D624" s="49" t="s">
        <v>10</v>
      </c>
      <c r="E624" s="26">
        <f>SUM(E623)</f>
        <v>0</v>
      </c>
    </row>
    <row r="625" spans="1:5" ht="19.5" customHeight="1" hidden="1">
      <c r="A625" s="43" t="s">
        <v>39</v>
      </c>
      <c r="B625" s="44" t="s">
        <v>42</v>
      </c>
      <c r="C625" s="40" t="s">
        <v>34</v>
      </c>
      <c r="D625" s="40" t="s">
        <v>34</v>
      </c>
      <c r="E625" s="35"/>
    </row>
    <row r="626" spans="1:5" ht="19.5" customHeight="1" hidden="1">
      <c r="A626" s="45"/>
      <c r="B626" s="46"/>
      <c r="C626" s="49" t="s">
        <v>10</v>
      </c>
      <c r="D626" s="49" t="s">
        <v>10</v>
      </c>
      <c r="E626" s="26">
        <f>SUM(E625)</f>
        <v>0</v>
      </c>
    </row>
    <row r="627" spans="1:5" ht="19.5" customHeight="1" hidden="1">
      <c r="A627" s="43" t="s">
        <v>53</v>
      </c>
      <c r="B627" s="44" t="s">
        <v>102</v>
      </c>
      <c r="C627" s="40" t="s">
        <v>103</v>
      </c>
      <c r="D627" s="40" t="s">
        <v>103</v>
      </c>
      <c r="E627" s="35"/>
    </row>
    <row r="628" spans="1:5" ht="19.5" customHeight="1" hidden="1">
      <c r="A628" s="45"/>
      <c r="B628" s="46"/>
      <c r="C628" s="49" t="s">
        <v>10</v>
      </c>
      <c r="D628" s="49" t="s">
        <v>10</v>
      </c>
      <c r="E628" s="26">
        <f>SUM(E627)</f>
        <v>0</v>
      </c>
    </row>
    <row r="629" spans="1:5" ht="19.5" customHeight="1" hidden="1">
      <c r="A629" s="43" t="s">
        <v>53</v>
      </c>
      <c r="B629" s="44" t="s">
        <v>104</v>
      </c>
      <c r="C629" s="40" t="s">
        <v>21</v>
      </c>
      <c r="D629" s="40" t="s">
        <v>21</v>
      </c>
      <c r="E629" s="35"/>
    </row>
    <row r="630" spans="1:5" ht="19.5" customHeight="1" hidden="1">
      <c r="A630" s="43"/>
      <c r="B630" s="44"/>
      <c r="C630" s="40" t="s">
        <v>23</v>
      </c>
      <c r="D630" s="40" t="s">
        <v>23</v>
      </c>
      <c r="E630" s="35"/>
    </row>
    <row r="631" spans="1:5" ht="19.5" customHeight="1" hidden="1">
      <c r="A631" s="43"/>
      <c r="B631" s="44"/>
      <c r="C631" s="40" t="s">
        <v>24</v>
      </c>
      <c r="D631" s="40" t="s">
        <v>24</v>
      </c>
      <c r="E631" s="35"/>
    </row>
    <row r="632" spans="1:5" ht="19.5" customHeight="1" hidden="1">
      <c r="A632" s="43"/>
      <c r="B632" s="44"/>
      <c r="C632" s="40" t="s">
        <v>13</v>
      </c>
      <c r="D632" s="40" t="s">
        <v>13</v>
      </c>
      <c r="E632" s="35"/>
    </row>
    <row r="633" spans="1:5" ht="19.5" customHeight="1" hidden="1">
      <c r="A633" s="43"/>
      <c r="B633" s="44"/>
      <c r="C633" s="40" t="s">
        <v>31</v>
      </c>
      <c r="D633" s="40" t="s">
        <v>31</v>
      </c>
      <c r="E633" s="35"/>
    </row>
    <row r="634" spans="1:5" ht="19.5" customHeight="1" hidden="1">
      <c r="A634" s="43"/>
      <c r="B634" s="44"/>
      <c r="C634" s="40" t="s">
        <v>27</v>
      </c>
      <c r="D634" s="40" t="s">
        <v>27</v>
      </c>
      <c r="E634" s="35"/>
    </row>
    <row r="635" spans="1:5" ht="19.5" customHeight="1" hidden="1" thickBot="1">
      <c r="A635" s="45"/>
      <c r="B635" s="46"/>
      <c r="C635" s="49" t="s">
        <v>10</v>
      </c>
      <c r="D635" s="49" t="s">
        <v>10</v>
      </c>
      <c r="E635" s="26">
        <f>SUM(E629:E634)</f>
        <v>0</v>
      </c>
    </row>
    <row r="636" spans="1:5" ht="19.5" customHeight="1" hidden="1" thickBot="1">
      <c r="A636" s="87" t="s">
        <v>3</v>
      </c>
      <c r="B636" s="87"/>
      <c r="C636" s="87"/>
      <c r="D636" s="87"/>
      <c r="E636" s="57">
        <f>SUM(E635,E628,E626,E624,E622)</f>
        <v>0</v>
      </c>
    </row>
    <row r="637" spans="1:5" s="64" customFormat="1" ht="19.5" customHeight="1" hidden="1" thickBot="1">
      <c r="A637" s="65"/>
      <c r="B637" s="66"/>
      <c r="C637" s="66"/>
      <c r="D637" s="66"/>
      <c r="E637" s="67"/>
    </row>
    <row r="638" spans="1:5" ht="18.75" hidden="1" thickBot="1">
      <c r="A638" s="341" t="s">
        <v>115</v>
      </c>
      <c r="B638" s="342"/>
      <c r="C638" s="342"/>
      <c r="D638" s="342"/>
      <c r="E638" s="342"/>
    </row>
    <row r="639" spans="1:5" ht="12.75" customHeight="1" hidden="1">
      <c r="A639" s="88" t="s">
        <v>0</v>
      </c>
      <c r="B639" s="92"/>
      <c r="C639" s="93"/>
      <c r="D639" s="93"/>
      <c r="E639" s="191"/>
    </row>
    <row r="640" spans="1:5" ht="13.5" hidden="1" thickBot="1">
      <c r="A640" s="89"/>
      <c r="B640" s="85"/>
      <c r="C640" s="86"/>
      <c r="D640" s="86"/>
      <c r="E640" s="187"/>
    </row>
    <row r="641" spans="1:5" ht="13.5" hidden="1" thickBot="1">
      <c r="A641" s="3" t="s">
        <v>4</v>
      </c>
      <c r="B641" s="4" t="s">
        <v>5</v>
      </c>
      <c r="C641" s="5" t="s">
        <v>6</v>
      </c>
      <c r="D641" s="5" t="s">
        <v>6</v>
      </c>
      <c r="E641" s="188"/>
    </row>
    <row r="642" spans="1:5" ht="13.5" hidden="1" thickBot="1">
      <c r="A642" s="6">
        <v>1</v>
      </c>
      <c r="B642" s="7">
        <v>2</v>
      </c>
      <c r="C642" s="8">
        <v>3</v>
      </c>
      <c r="D642" s="8">
        <v>3</v>
      </c>
      <c r="E642" s="189">
        <v>4</v>
      </c>
    </row>
    <row r="643" spans="1:5" ht="19.5" customHeight="1" hidden="1">
      <c r="A643" s="43" t="s">
        <v>39</v>
      </c>
      <c r="B643" s="44" t="s">
        <v>49</v>
      </c>
      <c r="C643" s="40" t="s">
        <v>30</v>
      </c>
      <c r="D643" s="40" t="s">
        <v>30</v>
      </c>
      <c r="E643" s="35">
        <v>1000</v>
      </c>
    </row>
    <row r="644" spans="1:5" ht="19.5" customHeight="1" hidden="1">
      <c r="A644" s="43"/>
      <c r="B644" s="44"/>
      <c r="C644" s="40" t="s">
        <v>103</v>
      </c>
      <c r="D644" s="40" t="s">
        <v>103</v>
      </c>
      <c r="E644" s="35"/>
    </row>
    <row r="645" spans="1:5" ht="19.5" customHeight="1" hidden="1">
      <c r="A645" s="43"/>
      <c r="B645" s="44"/>
      <c r="C645" s="40" t="s">
        <v>21</v>
      </c>
      <c r="D645" s="40" t="s">
        <v>21</v>
      </c>
      <c r="E645" s="35">
        <v>1099700</v>
      </c>
    </row>
    <row r="646" spans="1:5" ht="19.5" customHeight="1" hidden="1">
      <c r="A646" s="43"/>
      <c r="B646" s="44"/>
      <c r="C646" s="40" t="s">
        <v>22</v>
      </c>
      <c r="D646" s="40" t="s">
        <v>22</v>
      </c>
      <c r="E646" s="35">
        <v>81300</v>
      </c>
    </row>
    <row r="647" spans="1:5" ht="19.5" customHeight="1" hidden="1">
      <c r="A647" s="43"/>
      <c r="B647" s="44"/>
      <c r="C647" s="40" t="s">
        <v>23</v>
      </c>
      <c r="D647" s="40" t="s">
        <v>23</v>
      </c>
      <c r="E647" s="35">
        <v>202000</v>
      </c>
    </row>
    <row r="648" spans="1:5" ht="19.5" customHeight="1" hidden="1">
      <c r="A648" s="43"/>
      <c r="B648" s="44"/>
      <c r="C648" s="40" t="s">
        <v>24</v>
      </c>
      <c r="D648" s="40" t="s">
        <v>24</v>
      </c>
      <c r="E648" s="35">
        <v>27000</v>
      </c>
    </row>
    <row r="649" spans="1:5" ht="19.5" customHeight="1" hidden="1">
      <c r="A649" s="43"/>
      <c r="B649" s="44"/>
      <c r="C649" s="40" t="s">
        <v>13</v>
      </c>
      <c r="D649" s="40" t="s">
        <v>13</v>
      </c>
      <c r="E649" s="35">
        <v>31500</v>
      </c>
    </row>
    <row r="650" spans="1:5" ht="19.5" customHeight="1" hidden="1">
      <c r="A650" s="43"/>
      <c r="B650" s="44"/>
      <c r="C650" s="40" t="s">
        <v>88</v>
      </c>
      <c r="D650" s="40" t="s">
        <v>88</v>
      </c>
      <c r="E650" s="35">
        <v>500</v>
      </c>
    </row>
    <row r="651" spans="1:5" ht="19.5" customHeight="1" hidden="1">
      <c r="A651" s="43"/>
      <c r="B651" s="44"/>
      <c r="C651" s="40" t="s">
        <v>31</v>
      </c>
      <c r="D651" s="40" t="s">
        <v>31</v>
      </c>
      <c r="E651" s="35">
        <v>90214</v>
      </c>
    </row>
    <row r="652" spans="1:5" ht="19.5" customHeight="1" hidden="1">
      <c r="A652" s="43"/>
      <c r="B652" s="44"/>
      <c r="C652" s="40" t="s">
        <v>32</v>
      </c>
      <c r="D652" s="40" t="s">
        <v>32</v>
      </c>
      <c r="E652" s="35">
        <v>2150</v>
      </c>
    </row>
    <row r="653" spans="1:5" ht="19.5" customHeight="1" hidden="1">
      <c r="A653" s="43"/>
      <c r="B653" s="44"/>
      <c r="C653" s="40" t="s">
        <v>9</v>
      </c>
      <c r="D653" s="40" t="s">
        <v>9</v>
      </c>
      <c r="E653" s="35">
        <v>30000</v>
      </c>
    </row>
    <row r="654" spans="1:5" ht="19.5" customHeight="1" hidden="1">
      <c r="A654" s="43"/>
      <c r="B654" s="44"/>
      <c r="C654" s="40" t="s">
        <v>27</v>
      </c>
      <c r="D654" s="40" t="s">
        <v>27</v>
      </c>
      <c r="E654" s="35">
        <v>2200</v>
      </c>
    </row>
    <row r="655" spans="1:5" ht="19.5" customHeight="1" hidden="1">
      <c r="A655" s="43"/>
      <c r="B655" s="44"/>
      <c r="C655" s="40" t="s">
        <v>33</v>
      </c>
      <c r="D655" s="40" t="s">
        <v>33</v>
      </c>
      <c r="E655" s="35">
        <v>3000</v>
      </c>
    </row>
    <row r="656" spans="1:5" ht="19.5" customHeight="1" hidden="1">
      <c r="A656" s="43"/>
      <c r="B656" s="44"/>
      <c r="C656" s="40" t="s">
        <v>34</v>
      </c>
      <c r="D656" s="40" t="s">
        <v>34</v>
      </c>
      <c r="E656" s="35">
        <v>61136</v>
      </c>
    </row>
    <row r="657" spans="1:5" ht="19.5" customHeight="1" hidden="1">
      <c r="A657" s="43"/>
      <c r="B657" s="44"/>
      <c r="C657" s="40" t="s">
        <v>67</v>
      </c>
      <c r="D657" s="40" t="s">
        <v>67</v>
      </c>
      <c r="E657" s="35"/>
    </row>
    <row r="658" spans="1:5" ht="19.5" customHeight="1" hidden="1">
      <c r="A658" s="45"/>
      <c r="B658" s="46"/>
      <c r="C658" s="49" t="s">
        <v>10</v>
      </c>
      <c r="D658" s="49" t="s">
        <v>10</v>
      </c>
      <c r="E658" s="41">
        <f>SUM(E643:E657)</f>
        <v>1631700</v>
      </c>
    </row>
    <row r="659" spans="1:5" ht="19.5" customHeight="1" hidden="1">
      <c r="A659" s="43" t="s">
        <v>39</v>
      </c>
      <c r="B659" s="44" t="s">
        <v>57</v>
      </c>
      <c r="C659" s="40" t="s">
        <v>9</v>
      </c>
      <c r="D659" s="40" t="s">
        <v>9</v>
      </c>
      <c r="E659" s="35"/>
    </row>
    <row r="660" spans="1:5" ht="19.5" customHeight="1" hidden="1">
      <c r="A660" s="45"/>
      <c r="B660" s="46"/>
      <c r="C660" s="49" t="s">
        <v>10</v>
      </c>
      <c r="D660" s="49" t="s">
        <v>10</v>
      </c>
      <c r="E660" s="26">
        <f>SUM(E659)</f>
        <v>0</v>
      </c>
    </row>
    <row r="661" spans="1:5" ht="19.5" customHeight="1" hidden="1">
      <c r="A661" s="43" t="s">
        <v>39</v>
      </c>
      <c r="B661" s="44" t="s">
        <v>42</v>
      </c>
      <c r="C661" s="40" t="s">
        <v>34</v>
      </c>
      <c r="D661" s="40" t="s">
        <v>34</v>
      </c>
      <c r="E661" s="35"/>
    </row>
    <row r="662" spans="1:5" ht="19.5" customHeight="1" hidden="1">
      <c r="A662" s="45"/>
      <c r="B662" s="46"/>
      <c r="C662" s="49" t="s">
        <v>10</v>
      </c>
      <c r="D662" s="49" t="s">
        <v>10</v>
      </c>
      <c r="E662" s="26">
        <f>SUM(E661)</f>
        <v>0</v>
      </c>
    </row>
    <row r="663" spans="1:5" ht="19.5" customHeight="1" hidden="1">
      <c r="A663" s="43" t="s">
        <v>53</v>
      </c>
      <c r="B663" s="44" t="s">
        <v>102</v>
      </c>
      <c r="C663" s="40" t="s">
        <v>103</v>
      </c>
      <c r="D663" s="40" t="s">
        <v>103</v>
      </c>
      <c r="E663" s="35"/>
    </row>
    <row r="664" spans="1:5" ht="19.5" customHeight="1" hidden="1">
      <c r="A664" s="43"/>
      <c r="B664" s="44"/>
      <c r="C664" s="40" t="s">
        <v>292</v>
      </c>
      <c r="D664" s="40"/>
      <c r="E664" s="35"/>
    </row>
    <row r="665" spans="1:5" ht="19.5" customHeight="1" hidden="1">
      <c r="A665" s="43"/>
      <c r="B665" s="44"/>
      <c r="C665" s="40" t="s">
        <v>293</v>
      </c>
      <c r="D665" s="40"/>
      <c r="E665" s="35"/>
    </row>
    <row r="666" spans="1:5" ht="19.5" customHeight="1" hidden="1" thickBot="1">
      <c r="A666" s="45"/>
      <c r="B666" s="46"/>
      <c r="C666" s="49" t="s">
        <v>10</v>
      </c>
      <c r="D666" s="49" t="s">
        <v>10</v>
      </c>
      <c r="E666" s="26">
        <f>SUM(E663:E665)</f>
        <v>0</v>
      </c>
    </row>
    <row r="667" spans="1:5" ht="19.5" customHeight="1" hidden="1" thickBot="1">
      <c r="A667" s="87" t="s">
        <v>3</v>
      </c>
      <c r="B667" s="87"/>
      <c r="C667" s="87"/>
      <c r="D667" s="87"/>
      <c r="E667" s="57">
        <f>SUM(E666,E662,E660,E658)</f>
        <v>1631700</v>
      </c>
    </row>
    <row r="668" spans="1:5" s="64" customFormat="1" ht="19.5" customHeight="1" hidden="1" thickBot="1">
      <c r="A668" s="65"/>
      <c r="B668" s="66"/>
      <c r="C668" s="66"/>
      <c r="D668" s="66"/>
      <c r="E668" s="67"/>
    </row>
    <row r="669" spans="1:5" ht="18.75" hidden="1" thickBot="1">
      <c r="A669" s="60"/>
      <c r="B669" s="342" t="s">
        <v>116</v>
      </c>
      <c r="C669" s="342"/>
      <c r="D669" s="342"/>
      <c r="E669" s="342"/>
    </row>
    <row r="670" spans="1:5" ht="12.75" customHeight="1" hidden="1">
      <c r="A670" s="88" t="s">
        <v>0</v>
      </c>
      <c r="B670" s="92"/>
      <c r="C670" s="93"/>
      <c r="D670" s="93"/>
      <c r="E670" s="191"/>
    </row>
    <row r="671" spans="1:5" ht="13.5" hidden="1" thickBot="1">
      <c r="A671" s="89"/>
      <c r="B671" s="85"/>
      <c r="C671" s="86"/>
      <c r="D671" s="86"/>
      <c r="E671" s="187"/>
    </row>
    <row r="672" spans="1:5" ht="13.5" hidden="1" thickBot="1">
      <c r="A672" s="3" t="s">
        <v>4</v>
      </c>
      <c r="B672" s="4" t="s">
        <v>5</v>
      </c>
      <c r="C672" s="5" t="s">
        <v>6</v>
      </c>
      <c r="D672" s="5" t="s">
        <v>6</v>
      </c>
      <c r="E672" s="188"/>
    </row>
    <row r="673" spans="1:5" ht="13.5" hidden="1" thickBot="1">
      <c r="A673" s="6">
        <v>1</v>
      </c>
      <c r="B673" s="7">
        <v>2</v>
      </c>
      <c r="C673" s="8">
        <v>3</v>
      </c>
      <c r="D673" s="8">
        <v>3</v>
      </c>
      <c r="E673" s="189">
        <v>4</v>
      </c>
    </row>
    <row r="674" spans="1:5" ht="19.5" customHeight="1" hidden="1">
      <c r="A674" s="43" t="s">
        <v>93</v>
      </c>
      <c r="B674" s="44" t="s">
        <v>127</v>
      </c>
      <c r="C674" s="40" t="s">
        <v>9</v>
      </c>
      <c r="D674" s="40" t="s">
        <v>9</v>
      </c>
      <c r="E674" s="35"/>
    </row>
    <row r="675" spans="1:5" ht="19.5" customHeight="1" hidden="1">
      <c r="A675" s="45"/>
      <c r="B675" s="46"/>
      <c r="C675" s="49" t="s">
        <v>10</v>
      </c>
      <c r="D675" s="49" t="s">
        <v>10</v>
      </c>
      <c r="E675" s="26">
        <f>SUM(E674)</f>
        <v>0</v>
      </c>
    </row>
    <row r="676" spans="1:5" ht="17.25" customHeight="1" hidden="1">
      <c r="A676" s="43" t="s">
        <v>90</v>
      </c>
      <c r="B676" s="44" t="s">
        <v>91</v>
      </c>
      <c r="C676" s="40" t="s">
        <v>92</v>
      </c>
      <c r="D676" s="40" t="s">
        <v>92</v>
      </c>
      <c r="E676" s="35"/>
    </row>
    <row r="677" spans="1:5" ht="19.5" customHeight="1" hidden="1">
      <c r="A677" s="43"/>
      <c r="B677" s="44"/>
      <c r="C677" s="48" t="s">
        <v>10</v>
      </c>
      <c r="D677" s="48" t="s">
        <v>10</v>
      </c>
      <c r="E677" s="41">
        <f>SUM(E676)</f>
        <v>0</v>
      </c>
    </row>
    <row r="678" spans="1:5" s="274" customFormat="1" ht="19.5" customHeight="1" hidden="1">
      <c r="A678" s="284" t="s">
        <v>261</v>
      </c>
      <c r="B678" s="285" t="s">
        <v>262</v>
      </c>
      <c r="C678" s="286" t="s">
        <v>63</v>
      </c>
      <c r="D678" s="286" t="s">
        <v>63</v>
      </c>
      <c r="E678" s="287"/>
    </row>
    <row r="679" spans="1:5" s="274" customFormat="1" ht="19.5" customHeight="1" hidden="1">
      <c r="A679" s="284"/>
      <c r="B679" s="285"/>
      <c r="C679" s="286" t="s">
        <v>21</v>
      </c>
      <c r="D679" s="286" t="s">
        <v>21</v>
      </c>
      <c r="E679" s="287"/>
    </row>
    <row r="680" spans="1:5" s="274" customFormat="1" ht="19.5" customHeight="1" hidden="1">
      <c r="A680" s="284"/>
      <c r="B680" s="285"/>
      <c r="C680" s="286" t="s">
        <v>22</v>
      </c>
      <c r="D680" s="286" t="s">
        <v>22</v>
      </c>
      <c r="E680" s="287"/>
    </row>
    <row r="681" spans="1:5" s="274" customFormat="1" ht="19.5" customHeight="1" hidden="1">
      <c r="A681" s="284"/>
      <c r="B681" s="285"/>
      <c r="C681" s="286" t="s">
        <v>23</v>
      </c>
      <c r="D681" s="286" t="s">
        <v>23</v>
      </c>
      <c r="E681" s="287"/>
    </row>
    <row r="682" spans="1:5" s="274" customFormat="1" ht="19.5" customHeight="1" hidden="1">
      <c r="A682" s="284"/>
      <c r="B682" s="285"/>
      <c r="C682" s="286" t="s">
        <v>24</v>
      </c>
      <c r="D682" s="286" t="s">
        <v>24</v>
      </c>
      <c r="E682" s="287"/>
    </row>
    <row r="683" spans="1:5" s="274" customFormat="1" ht="19.5" customHeight="1" hidden="1">
      <c r="A683" s="284"/>
      <c r="B683" s="285"/>
      <c r="C683" s="286" t="s">
        <v>13</v>
      </c>
      <c r="D683" s="286" t="s">
        <v>13</v>
      </c>
      <c r="E683" s="287"/>
    </row>
    <row r="684" spans="1:5" s="274" customFormat="1" ht="19.5" customHeight="1" hidden="1">
      <c r="A684" s="284"/>
      <c r="B684" s="285"/>
      <c r="C684" s="286" t="s">
        <v>76</v>
      </c>
      <c r="D684" s="286" t="s">
        <v>76</v>
      </c>
      <c r="E684" s="287"/>
    </row>
    <row r="685" spans="1:5" s="274" customFormat="1" ht="19.5" customHeight="1" hidden="1">
      <c r="A685" s="284"/>
      <c r="B685" s="285"/>
      <c r="C685" s="286" t="s">
        <v>31</v>
      </c>
      <c r="D685" s="286" t="s">
        <v>31</v>
      </c>
      <c r="E685" s="287"/>
    </row>
    <row r="686" spans="1:5" s="274" customFormat="1" ht="19.5" customHeight="1" hidden="1">
      <c r="A686" s="284"/>
      <c r="B686" s="285"/>
      <c r="C686" s="286" t="s">
        <v>9</v>
      </c>
      <c r="D686" s="286" t="s">
        <v>9</v>
      </c>
      <c r="E686" s="287"/>
    </row>
    <row r="687" spans="1:5" s="274" customFormat="1" ht="19.5" customHeight="1" hidden="1">
      <c r="A687" s="284"/>
      <c r="B687" s="285"/>
      <c r="C687" s="286" t="s">
        <v>33</v>
      </c>
      <c r="D687" s="286" t="s">
        <v>33</v>
      </c>
      <c r="E687" s="287"/>
    </row>
    <row r="688" spans="1:5" s="274" customFormat="1" ht="19.5" customHeight="1" hidden="1">
      <c r="A688" s="284"/>
      <c r="B688" s="285"/>
      <c r="C688" s="286" t="s">
        <v>34</v>
      </c>
      <c r="D688" s="286" t="s">
        <v>34</v>
      </c>
      <c r="E688" s="287"/>
    </row>
    <row r="689" spans="1:5" ht="19.5" customHeight="1" hidden="1">
      <c r="A689" s="45"/>
      <c r="B689" s="46"/>
      <c r="C689" s="49" t="s">
        <v>10</v>
      </c>
      <c r="D689" s="49" t="s">
        <v>10</v>
      </c>
      <c r="E689" s="41">
        <f>SUM(E678:E688)</f>
        <v>0</v>
      </c>
    </row>
    <row r="690" spans="1:5" ht="19.5" customHeight="1" hidden="1">
      <c r="A690" s="43" t="s">
        <v>93</v>
      </c>
      <c r="B690" s="44" t="s">
        <v>127</v>
      </c>
      <c r="C690" s="40" t="s">
        <v>9</v>
      </c>
      <c r="D690" s="40" t="s">
        <v>9</v>
      </c>
      <c r="E690" s="35"/>
    </row>
    <row r="691" spans="1:5" ht="19.5" customHeight="1" hidden="1" thickBot="1">
      <c r="A691" s="45"/>
      <c r="B691" s="46"/>
      <c r="C691" s="49" t="s">
        <v>10</v>
      </c>
      <c r="D691" s="49" t="s">
        <v>10</v>
      </c>
      <c r="E691" s="26">
        <f>SUM(E690)</f>
        <v>0</v>
      </c>
    </row>
    <row r="692" spans="1:5" ht="19.5" customHeight="1" hidden="1" thickBot="1">
      <c r="A692" s="87" t="s">
        <v>3</v>
      </c>
      <c r="B692" s="87"/>
      <c r="C692" s="87"/>
      <c r="D692" s="87"/>
      <c r="E692" s="57">
        <f>SUM(E691,E689,E677,E675)</f>
        <v>0</v>
      </c>
    </row>
    <row r="693" spans="1:5" s="64" customFormat="1" ht="19.5" customHeight="1" hidden="1" thickBot="1">
      <c r="A693" s="65"/>
      <c r="B693" s="66"/>
      <c r="C693" s="66"/>
      <c r="D693" s="66"/>
      <c r="E693" s="67"/>
    </row>
    <row r="694" spans="1:5" ht="18.75" hidden="1" thickBot="1">
      <c r="A694" s="341" t="s">
        <v>117</v>
      </c>
      <c r="B694" s="342"/>
      <c r="C694" s="342"/>
      <c r="D694" s="342"/>
      <c r="E694" s="193"/>
    </row>
    <row r="695" spans="1:5" ht="12.75" customHeight="1" hidden="1">
      <c r="A695" s="88" t="s">
        <v>0</v>
      </c>
      <c r="B695" s="92"/>
      <c r="C695" s="93"/>
      <c r="D695" s="93"/>
      <c r="E695" s="191"/>
    </row>
    <row r="696" spans="1:5" ht="13.5" hidden="1" thickBot="1">
      <c r="A696" s="89"/>
      <c r="B696" s="85"/>
      <c r="C696" s="86"/>
      <c r="D696" s="86"/>
      <c r="E696" s="187"/>
    </row>
    <row r="697" spans="1:5" ht="13.5" hidden="1" thickBot="1">
      <c r="A697" s="3" t="s">
        <v>4</v>
      </c>
      <c r="B697" s="4" t="s">
        <v>5</v>
      </c>
      <c r="C697" s="5" t="s">
        <v>6</v>
      </c>
      <c r="D697" s="5" t="s">
        <v>6</v>
      </c>
      <c r="E697" s="188"/>
    </row>
    <row r="698" spans="1:5" ht="13.5" hidden="1" thickBot="1">
      <c r="A698" s="6">
        <v>1</v>
      </c>
      <c r="B698" s="7">
        <v>2</v>
      </c>
      <c r="C698" s="8">
        <v>3</v>
      </c>
      <c r="D698" s="8">
        <v>3</v>
      </c>
      <c r="E698" s="189">
        <v>4</v>
      </c>
    </row>
    <row r="699" spans="1:5" ht="19.5" customHeight="1" hidden="1">
      <c r="A699" s="43" t="s">
        <v>39</v>
      </c>
      <c r="B699" s="44" t="s">
        <v>57</v>
      </c>
      <c r="C699" s="40" t="s">
        <v>9</v>
      </c>
      <c r="D699" s="40" t="s">
        <v>9</v>
      </c>
      <c r="E699" s="35"/>
    </row>
    <row r="700" spans="1:5" ht="19.5" customHeight="1" hidden="1">
      <c r="A700" s="45"/>
      <c r="B700" s="46"/>
      <c r="C700" s="49" t="s">
        <v>10</v>
      </c>
      <c r="D700" s="49" t="s">
        <v>10</v>
      </c>
      <c r="E700" s="26">
        <f>SUM(E699)</f>
        <v>0</v>
      </c>
    </row>
    <row r="701" spans="1:5" ht="17.25" customHeight="1" hidden="1">
      <c r="A701" s="43" t="s">
        <v>90</v>
      </c>
      <c r="B701" s="44" t="s">
        <v>91</v>
      </c>
      <c r="C701" s="40" t="s">
        <v>92</v>
      </c>
      <c r="D701" s="40" t="s">
        <v>92</v>
      </c>
      <c r="E701" s="35">
        <v>2808</v>
      </c>
    </row>
    <row r="702" spans="1:5" ht="19.5" customHeight="1" hidden="1">
      <c r="A702" s="43"/>
      <c r="B702" s="44"/>
      <c r="C702" s="48" t="s">
        <v>10</v>
      </c>
      <c r="D702" s="48" t="s">
        <v>10</v>
      </c>
      <c r="E702" s="41">
        <f>SUM(E701)</f>
        <v>2808</v>
      </c>
    </row>
    <row r="703" spans="1:5" s="274" customFormat="1" ht="19.5" customHeight="1" hidden="1">
      <c r="A703" s="284" t="s">
        <v>261</v>
      </c>
      <c r="B703" s="285" t="s">
        <v>263</v>
      </c>
      <c r="C703" s="286" t="s">
        <v>63</v>
      </c>
      <c r="D703" s="286" t="s">
        <v>63</v>
      </c>
      <c r="E703" s="287">
        <v>1008</v>
      </c>
    </row>
    <row r="704" spans="1:5" s="274" customFormat="1" ht="19.5" customHeight="1" hidden="1">
      <c r="A704" s="284"/>
      <c r="B704" s="285"/>
      <c r="C704" s="286" t="s">
        <v>21</v>
      </c>
      <c r="D704" s="286" t="s">
        <v>21</v>
      </c>
      <c r="E704" s="287">
        <v>21562</v>
      </c>
    </row>
    <row r="705" spans="1:5" s="274" customFormat="1" ht="19.5" customHeight="1" hidden="1">
      <c r="A705" s="284"/>
      <c r="B705" s="285"/>
      <c r="C705" s="286" t="s">
        <v>22</v>
      </c>
      <c r="D705" s="286" t="s">
        <v>22</v>
      </c>
      <c r="E705" s="287">
        <v>1771</v>
      </c>
    </row>
    <row r="706" spans="1:5" s="274" customFormat="1" ht="19.5" customHeight="1" hidden="1">
      <c r="A706" s="284"/>
      <c r="B706" s="285"/>
      <c r="C706" s="286" t="s">
        <v>23</v>
      </c>
      <c r="D706" s="286" t="s">
        <v>23</v>
      </c>
      <c r="E706" s="287">
        <v>4244</v>
      </c>
    </row>
    <row r="707" spans="1:5" s="274" customFormat="1" ht="19.5" customHeight="1" hidden="1">
      <c r="A707" s="284"/>
      <c r="B707" s="285"/>
      <c r="C707" s="286" t="s">
        <v>24</v>
      </c>
      <c r="D707" s="286" t="s">
        <v>24</v>
      </c>
      <c r="E707" s="287">
        <v>572</v>
      </c>
    </row>
    <row r="708" spans="1:5" s="274" customFormat="1" ht="19.5" customHeight="1" hidden="1">
      <c r="A708" s="284"/>
      <c r="B708" s="285"/>
      <c r="C708" s="286" t="s">
        <v>13</v>
      </c>
      <c r="D708" s="286" t="s">
        <v>13</v>
      </c>
      <c r="E708" s="287">
        <v>26814</v>
      </c>
    </row>
    <row r="709" spans="1:5" s="274" customFormat="1" ht="19.5" customHeight="1" hidden="1">
      <c r="A709" s="284"/>
      <c r="B709" s="285"/>
      <c r="C709" s="286" t="s">
        <v>76</v>
      </c>
      <c r="D709" s="286" t="s">
        <v>76</v>
      </c>
      <c r="E709" s="287">
        <v>19436</v>
      </c>
    </row>
    <row r="710" spans="1:5" s="274" customFormat="1" ht="19.5" customHeight="1" hidden="1">
      <c r="A710" s="284"/>
      <c r="B710" s="285"/>
      <c r="C710" s="286" t="s">
        <v>31</v>
      </c>
      <c r="D710" s="286" t="s">
        <v>31</v>
      </c>
      <c r="E710" s="287">
        <v>5884</v>
      </c>
    </row>
    <row r="711" spans="1:5" s="274" customFormat="1" ht="19.5" customHeight="1" hidden="1">
      <c r="A711" s="284"/>
      <c r="B711" s="285"/>
      <c r="C711" s="286" t="s">
        <v>9</v>
      </c>
      <c r="D711" s="286" t="s">
        <v>9</v>
      </c>
      <c r="E711" s="287">
        <v>4813</v>
      </c>
    </row>
    <row r="712" spans="1:5" s="274" customFormat="1" ht="19.5" customHeight="1" hidden="1">
      <c r="A712" s="284"/>
      <c r="B712" s="285"/>
      <c r="C712" s="286" t="s">
        <v>33</v>
      </c>
      <c r="D712" s="286" t="s">
        <v>33</v>
      </c>
      <c r="E712" s="287">
        <v>350</v>
      </c>
    </row>
    <row r="713" spans="1:5" s="274" customFormat="1" ht="19.5" customHeight="1" hidden="1">
      <c r="A713" s="284"/>
      <c r="B713" s="285"/>
      <c r="C713" s="286" t="s">
        <v>27</v>
      </c>
      <c r="D713" s="286" t="s">
        <v>27</v>
      </c>
      <c r="E713" s="287"/>
    </row>
    <row r="714" spans="1:5" s="274" customFormat="1" ht="19.5" customHeight="1" hidden="1">
      <c r="A714" s="284"/>
      <c r="B714" s="285"/>
      <c r="C714" s="286" t="s">
        <v>34</v>
      </c>
      <c r="D714" s="286" t="s">
        <v>34</v>
      </c>
      <c r="E714" s="287">
        <v>1890</v>
      </c>
    </row>
    <row r="715" spans="1:5" ht="19.5" customHeight="1" hidden="1">
      <c r="A715" s="45"/>
      <c r="B715" s="46"/>
      <c r="C715" s="49" t="s">
        <v>10</v>
      </c>
      <c r="D715" s="49" t="s">
        <v>10</v>
      </c>
      <c r="E715" s="41">
        <f>SUM(E703:E714)</f>
        <v>88344</v>
      </c>
    </row>
    <row r="716" spans="1:5" ht="19.5" customHeight="1" hidden="1">
      <c r="A716" s="43" t="s">
        <v>93</v>
      </c>
      <c r="B716" s="44" t="s">
        <v>127</v>
      </c>
      <c r="C716" s="40" t="s">
        <v>9</v>
      </c>
      <c r="D716" s="40" t="s">
        <v>9</v>
      </c>
      <c r="E716" s="35"/>
    </row>
    <row r="717" spans="1:5" ht="19.5" customHeight="1" hidden="1" thickBot="1">
      <c r="A717" s="45"/>
      <c r="B717" s="46"/>
      <c r="C717" s="49" t="s">
        <v>10</v>
      </c>
      <c r="D717" s="49" t="s">
        <v>10</v>
      </c>
      <c r="E717" s="26">
        <f>SUM(E716)</f>
        <v>0</v>
      </c>
    </row>
    <row r="718" spans="1:5" ht="19.5" customHeight="1" hidden="1" thickBot="1">
      <c r="A718" s="87" t="s">
        <v>3</v>
      </c>
      <c r="B718" s="87"/>
      <c r="C718" s="87"/>
      <c r="D718" s="87"/>
      <c r="E718" s="57">
        <f>SUM(E717,E715,E702,E700)</f>
        <v>91152</v>
      </c>
    </row>
    <row r="719" spans="1:5" s="64" customFormat="1" ht="19.5" customHeight="1" hidden="1" thickBot="1">
      <c r="A719" s="65"/>
      <c r="B719" s="66"/>
      <c r="C719" s="66"/>
      <c r="D719" s="66"/>
      <c r="E719" s="67"/>
    </row>
    <row r="720" spans="1:5" ht="18.75" hidden="1" thickBot="1">
      <c r="A720" s="341" t="s">
        <v>119</v>
      </c>
      <c r="B720" s="342"/>
      <c r="C720" s="342"/>
      <c r="D720" s="342"/>
      <c r="E720" s="194"/>
    </row>
    <row r="721" spans="1:5" ht="12.75" customHeight="1" hidden="1">
      <c r="A721" s="88" t="s">
        <v>0</v>
      </c>
      <c r="B721" s="92"/>
      <c r="C721" s="93"/>
      <c r="D721" s="93"/>
      <c r="E721" s="191"/>
    </row>
    <row r="722" spans="1:5" ht="13.5" hidden="1" thickBot="1">
      <c r="A722" s="89"/>
      <c r="B722" s="85"/>
      <c r="C722" s="86"/>
      <c r="D722" s="86"/>
      <c r="E722" s="187"/>
    </row>
    <row r="723" spans="1:5" ht="13.5" hidden="1" thickBot="1">
      <c r="A723" s="3" t="s">
        <v>4</v>
      </c>
      <c r="B723" s="4" t="s">
        <v>5</v>
      </c>
      <c r="C723" s="5" t="s">
        <v>6</v>
      </c>
      <c r="D723" s="5" t="s">
        <v>6</v>
      </c>
      <c r="E723" s="188"/>
    </row>
    <row r="724" spans="1:5" ht="13.5" hidden="1" thickBot="1">
      <c r="A724" s="6">
        <v>1</v>
      </c>
      <c r="B724" s="7">
        <v>2</v>
      </c>
      <c r="C724" s="8">
        <v>3</v>
      </c>
      <c r="D724" s="8">
        <v>3</v>
      </c>
      <c r="E724" s="189">
        <v>4</v>
      </c>
    </row>
    <row r="725" spans="1:5" ht="19.5" customHeight="1" hidden="1">
      <c r="A725" s="43" t="s">
        <v>39</v>
      </c>
      <c r="B725" s="44" t="s">
        <v>57</v>
      </c>
      <c r="C725" s="40" t="s">
        <v>9</v>
      </c>
      <c r="D725" s="40" t="s">
        <v>9</v>
      </c>
      <c r="E725" s="35"/>
    </row>
    <row r="726" spans="1:5" ht="19.5" customHeight="1" hidden="1">
      <c r="A726" s="45"/>
      <c r="B726" s="46"/>
      <c r="C726" s="49" t="s">
        <v>10</v>
      </c>
      <c r="D726" s="49" t="s">
        <v>10</v>
      </c>
      <c r="E726" s="26">
        <f>SUM(E725)</f>
        <v>0</v>
      </c>
    </row>
    <row r="727" spans="1:5" ht="17.25" customHeight="1" hidden="1">
      <c r="A727" s="43" t="s">
        <v>90</v>
      </c>
      <c r="B727" s="44" t="s">
        <v>91</v>
      </c>
      <c r="C727" s="40" t="s">
        <v>92</v>
      </c>
      <c r="D727" s="40" t="s">
        <v>92</v>
      </c>
      <c r="E727" s="35">
        <v>2808</v>
      </c>
    </row>
    <row r="728" spans="1:5" ht="19.5" customHeight="1" hidden="1">
      <c r="A728" s="43"/>
      <c r="B728" s="44"/>
      <c r="C728" s="48" t="s">
        <v>10</v>
      </c>
      <c r="D728" s="48" t="s">
        <v>10</v>
      </c>
      <c r="E728" s="41"/>
    </row>
    <row r="729" spans="1:5" s="274" customFormat="1" ht="19.5" customHeight="1" hidden="1">
      <c r="A729" s="284" t="s">
        <v>261</v>
      </c>
      <c r="B729" s="285" t="s">
        <v>262</v>
      </c>
      <c r="C729" s="286" t="s">
        <v>63</v>
      </c>
      <c r="D729" s="286" t="s">
        <v>63</v>
      </c>
      <c r="E729" s="287">
        <v>1152</v>
      </c>
    </row>
    <row r="730" spans="1:5" s="274" customFormat="1" ht="19.5" customHeight="1" hidden="1">
      <c r="A730" s="284"/>
      <c r="B730" s="285"/>
      <c r="C730" s="286" t="s">
        <v>21</v>
      </c>
      <c r="D730" s="286" t="s">
        <v>21</v>
      </c>
      <c r="E730" s="287">
        <v>36593</v>
      </c>
    </row>
    <row r="731" spans="1:5" s="274" customFormat="1" ht="19.5" customHeight="1" hidden="1">
      <c r="A731" s="284"/>
      <c r="B731" s="285"/>
      <c r="C731" s="286" t="s">
        <v>22</v>
      </c>
      <c r="D731" s="286" t="s">
        <v>22</v>
      </c>
      <c r="E731" s="287">
        <v>2683</v>
      </c>
    </row>
    <row r="732" spans="1:5" s="274" customFormat="1" ht="19.5" customHeight="1" hidden="1">
      <c r="A732" s="284"/>
      <c r="B732" s="285"/>
      <c r="C732" s="286" t="s">
        <v>23</v>
      </c>
      <c r="D732" s="286" t="s">
        <v>23</v>
      </c>
      <c r="E732" s="287">
        <v>7145</v>
      </c>
    </row>
    <row r="733" spans="1:5" s="274" customFormat="1" ht="19.5" customHeight="1" hidden="1">
      <c r="A733" s="284"/>
      <c r="B733" s="285"/>
      <c r="C733" s="286" t="s">
        <v>24</v>
      </c>
      <c r="D733" s="286" t="s">
        <v>24</v>
      </c>
      <c r="E733" s="287">
        <v>963</v>
      </c>
    </row>
    <row r="734" spans="1:5" s="274" customFormat="1" ht="19.5" customHeight="1" hidden="1">
      <c r="A734" s="284"/>
      <c r="B734" s="285"/>
      <c r="C734" s="286" t="s">
        <v>13</v>
      </c>
      <c r="D734" s="286" t="s">
        <v>13</v>
      </c>
      <c r="E734" s="287">
        <v>29650</v>
      </c>
    </row>
    <row r="735" spans="1:5" s="274" customFormat="1" ht="19.5" customHeight="1" hidden="1">
      <c r="A735" s="284"/>
      <c r="B735" s="285"/>
      <c r="C735" s="286" t="s">
        <v>76</v>
      </c>
      <c r="D735" s="286" t="s">
        <v>76</v>
      </c>
      <c r="E735" s="287">
        <v>7755</v>
      </c>
    </row>
    <row r="736" spans="1:5" s="274" customFormat="1" ht="19.5" customHeight="1" hidden="1">
      <c r="A736" s="284"/>
      <c r="B736" s="285"/>
      <c r="C736" s="286" t="s">
        <v>31</v>
      </c>
      <c r="D736" s="286" t="s">
        <v>31</v>
      </c>
      <c r="E736" s="287">
        <v>1768</v>
      </c>
    </row>
    <row r="737" spans="1:5" s="274" customFormat="1" ht="19.5" customHeight="1" hidden="1">
      <c r="A737" s="284"/>
      <c r="B737" s="285"/>
      <c r="C737" s="286" t="s">
        <v>9</v>
      </c>
      <c r="D737" s="286" t="s">
        <v>9</v>
      </c>
      <c r="E737" s="287">
        <v>3186</v>
      </c>
    </row>
    <row r="738" spans="1:5" s="274" customFormat="1" ht="19.5" customHeight="1" hidden="1">
      <c r="A738" s="284"/>
      <c r="B738" s="285"/>
      <c r="C738" s="286" t="s">
        <v>27</v>
      </c>
      <c r="D738" s="286" t="s">
        <v>27</v>
      </c>
      <c r="E738" s="287"/>
    </row>
    <row r="739" spans="1:5" s="274" customFormat="1" ht="19.5" customHeight="1" hidden="1">
      <c r="A739" s="284"/>
      <c r="B739" s="285"/>
      <c r="C739" s="286" t="s">
        <v>33</v>
      </c>
      <c r="D739" s="286" t="s">
        <v>33</v>
      </c>
      <c r="E739" s="287">
        <v>455</v>
      </c>
    </row>
    <row r="740" spans="1:5" s="274" customFormat="1" ht="19.5" customHeight="1" hidden="1">
      <c r="A740" s="284"/>
      <c r="B740" s="285"/>
      <c r="C740" s="286" t="s">
        <v>34</v>
      </c>
      <c r="D740" s="286" t="s">
        <v>34</v>
      </c>
      <c r="E740" s="287">
        <v>1890</v>
      </c>
    </row>
    <row r="741" spans="1:5" ht="19.5" customHeight="1" hidden="1">
      <c r="A741" s="45"/>
      <c r="B741" s="46"/>
      <c r="C741" s="49" t="s">
        <v>10</v>
      </c>
      <c r="D741" s="49" t="s">
        <v>10</v>
      </c>
      <c r="E741" s="41">
        <f>SUM(E729:E740)</f>
        <v>93240</v>
      </c>
    </row>
    <row r="742" spans="1:5" ht="19.5" customHeight="1" hidden="1">
      <c r="A742" s="43" t="s">
        <v>93</v>
      </c>
      <c r="B742" s="44" t="s">
        <v>127</v>
      </c>
      <c r="C742" s="40" t="s">
        <v>9</v>
      </c>
      <c r="D742" s="40" t="s">
        <v>9</v>
      </c>
      <c r="E742" s="35"/>
    </row>
    <row r="743" spans="1:5" ht="19.5" customHeight="1" hidden="1" thickBot="1">
      <c r="A743" s="45"/>
      <c r="B743" s="46"/>
      <c r="C743" s="49" t="s">
        <v>10</v>
      </c>
      <c r="D743" s="49" t="s">
        <v>10</v>
      </c>
      <c r="E743" s="26">
        <f>SUM(E742)</f>
        <v>0</v>
      </c>
    </row>
    <row r="744" spans="1:5" ht="19.5" customHeight="1" hidden="1" thickBot="1">
      <c r="A744" s="87" t="s">
        <v>3</v>
      </c>
      <c r="B744" s="87"/>
      <c r="C744" s="87"/>
      <c r="D744" s="87"/>
      <c r="E744" s="57">
        <f>SUM(E726,E728,E743,E741)</f>
        <v>93240</v>
      </c>
    </row>
    <row r="745" spans="1:5" s="64" customFormat="1" ht="19.5" customHeight="1" hidden="1" thickBot="1">
      <c r="A745" s="65"/>
      <c r="B745" s="66"/>
      <c r="C745" s="66"/>
      <c r="D745" s="66"/>
      <c r="E745" s="67"/>
    </row>
    <row r="746" spans="1:5" ht="18.75" hidden="1" thickBot="1">
      <c r="A746" s="341" t="s">
        <v>118</v>
      </c>
      <c r="B746" s="342"/>
      <c r="C746" s="342"/>
      <c r="D746" s="342"/>
      <c r="E746" s="194"/>
    </row>
    <row r="747" spans="1:5" ht="12.75" customHeight="1" hidden="1">
      <c r="A747" s="88" t="s">
        <v>0</v>
      </c>
      <c r="B747" s="92"/>
      <c r="C747" s="93"/>
      <c r="D747" s="93"/>
      <c r="E747" s="191"/>
    </row>
    <row r="748" spans="1:5" ht="13.5" hidden="1" thickBot="1">
      <c r="A748" s="89"/>
      <c r="B748" s="85"/>
      <c r="C748" s="86"/>
      <c r="D748" s="86"/>
      <c r="E748" s="187"/>
    </row>
    <row r="749" spans="1:5" ht="13.5" hidden="1" thickBot="1">
      <c r="A749" s="3" t="s">
        <v>4</v>
      </c>
      <c r="B749" s="4" t="s">
        <v>5</v>
      </c>
      <c r="C749" s="5" t="s">
        <v>6</v>
      </c>
      <c r="D749" s="5" t="s">
        <v>6</v>
      </c>
      <c r="E749" s="188"/>
    </row>
    <row r="750" spans="1:5" ht="13.5" hidden="1" thickBot="1">
      <c r="A750" s="6">
        <v>1</v>
      </c>
      <c r="B750" s="7">
        <v>2</v>
      </c>
      <c r="C750" s="8">
        <v>3</v>
      </c>
      <c r="D750" s="8">
        <v>3</v>
      </c>
      <c r="E750" s="189">
        <v>4</v>
      </c>
    </row>
    <row r="751" spans="1:5" ht="19.5" customHeight="1" hidden="1">
      <c r="A751" s="43" t="s">
        <v>39</v>
      </c>
      <c r="B751" s="44" t="s">
        <v>57</v>
      </c>
      <c r="C751" s="40" t="s">
        <v>9</v>
      </c>
      <c r="D751" s="40" t="s">
        <v>9</v>
      </c>
      <c r="E751" s="35"/>
    </row>
    <row r="752" spans="1:5" ht="19.5" customHeight="1" hidden="1">
      <c r="A752" s="45"/>
      <c r="B752" s="46"/>
      <c r="C752" s="49" t="s">
        <v>10</v>
      </c>
      <c r="D752" s="49" t="s">
        <v>10</v>
      </c>
      <c r="E752" s="26">
        <f>SUM(E751)</f>
        <v>0</v>
      </c>
    </row>
    <row r="753" spans="1:5" ht="17.25" customHeight="1" hidden="1">
      <c r="A753" s="43" t="s">
        <v>90</v>
      </c>
      <c r="B753" s="44" t="s">
        <v>91</v>
      </c>
      <c r="C753" s="40" t="s">
        <v>92</v>
      </c>
      <c r="D753" s="40" t="s">
        <v>92</v>
      </c>
      <c r="E753" s="35">
        <v>3276</v>
      </c>
    </row>
    <row r="754" spans="1:5" ht="19.5" customHeight="1" hidden="1">
      <c r="A754" s="43"/>
      <c r="B754" s="44"/>
      <c r="C754" s="48" t="s">
        <v>10</v>
      </c>
      <c r="D754" s="48" t="s">
        <v>10</v>
      </c>
      <c r="E754" s="41">
        <f>SUM(E753)</f>
        <v>3276</v>
      </c>
    </row>
    <row r="755" spans="1:5" s="274" customFormat="1" ht="19.5" customHeight="1" hidden="1">
      <c r="A755" s="284" t="s">
        <v>261</v>
      </c>
      <c r="B755" s="285" t="s">
        <v>262</v>
      </c>
      <c r="C755" s="286" t="s">
        <v>63</v>
      </c>
      <c r="D755" s="286" t="s">
        <v>63</v>
      </c>
      <c r="E755" s="287">
        <v>1008</v>
      </c>
    </row>
    <row r="756" spans="1:5" s="274" customFormat="1" ht="19.5" customHeight="1" hidden="1">
      <c r="A756" s="284"/>
      <c r="B756" s="285"/>
      <c r="C756" s="286" t="s">
        <v>21</v>
      </c>
      <c r="D756" s="286" t="s">
        <v>21</v>
      </c>
      <c r="E756" s="287">
        <v>31333</v>
      </c>
    </row>
    <row r="757" spans="1:5" s="274" customFormat="1" ht="19.5" customHeight="1" hidden="1">
      <c r="A757" s="284"/>
      <c r="B757" s="285"/>
      <c r="C757" s="286" t="s">
        <v>22</v>
      </c>
      <c r="D757" s="286" t="s">
        <v>22</v>
      </c>
      <c r="E757" s="287">
        <v>1463</v>
      </c>
    </row>
    <row r="758" spans="1:5" s="274" customFormat="1" ht="19.5" customHeight="1" hidden="1">
      <c r="A758" s="284"/>
      <c r="B758" s="285"/>
      <c r="C758" s="286" t="s">
        <v>23</v>
      </c>
      <c r="D758" s="286" t="s">
        <v>23</v>
      </c>
      <c r="E758" s="287">
        <v>5945</v>
      </c>
    </row>
    <row r="759" spans="1:5" s="274" customFormat="1" ht="19.5" customHeight="1" hidden="1">
      <c r="A759" s="284"/>
      <c r="B759" s="285"/>
      <c r="C759" s="286" t="s">
        <v>24</v>
      </c>
      <c r="D759" s="286" t="s">
        <v>24</v>
      </c>
      <c r="E759" s="287">
        <v>801</v>
      </c>
    </row>
    <row r="760" spans="1:5" s="274" customFormat="1" ht="19.5" customHeight="1" hidden="1">
      <c r="A760" s="284"/>
      <c r="B760" s="285"/>
      <c r="C760" s="286" t="s">
        <v>13</v>
      </c>
      <c r="D760" s="286" t="s">
        <v>13</v>
      </c>
      <c r="E760" s="287">
        <v>28111</v>
      </c>
    </row>
    <row r="761" spans="1:5" s="274" customFormat="1" ht="19.5" customHeight="1" hidden="1">
      <c r="A761" s="284"/>
      <c r="B761" s="285"/>
      <c r="C761" s="286" t="s">
        <v>76</v>
      </c>
      <c r="D761" s="286" t="s">
        <v>76</v>
      </c>
      <c r="E761" s="287">
        <v>30660</v>
      </c>
    </row>
    <row r="762" spans="1:5" s="274" customFormat="1" ht="19.5" customHeight="1" hidden="1">
      <c r="A762" s="284"/>
      <c r="B762" s="285"/>
      <c r="C762" s="286" t="s">
        <v>31</v>
      </c>
      <c r="D762" s="286" t="s">
        <v>31</v>
      </c>
      <c r="E762" s="287">
        <v>1958</v>
      </c>
    </row>
    <row r="763" spans="1:5" s="274" customFormat="1" ht="19.5" customHeight="1" hidden="1">
      <c r="A763" s="284"/>
      <c r="B763" s="285"/>
      <c r="C763" s="286" t="s">
        <v>9</v>
      </c>
      <c r="D763" s="286" t="s">
        <v>9</v>
      </c>
      <c r="E763" s="287">
        <v>6101</v>
      </c>
    </row>
    <row r="764" spans="1:5" s="274" customFormat="1" ht="19.5" customHeight="1" hidden="1">
      <c r="A764" s="284"/>
      <c r="B764" s="285"/>
      <c r="C764" s="286" t="s">
        <v>33</v>
      </c>
      <c r="D764" s="286" t="s">
        <v>33</v>
      </c>
      <c r="E764" s="287">
        <v>350</v>
      </c>
    </row>
    <row r="765" spans="1:5" s="274" customFormat="1" ht="19.5" customHeight="1" hidden="1">
      <c r="A765" s="284"/>
      <c r="B765" s="285"/>
      <c r="C765" s="286" t="s">
        <v>34</v>
      </c>
      <c r="D765" s="286" t="s">
        <v>34</v>
      </c>
      <c r="E765" s="287">
        <v>1890</v>
      </c>
    </row>
    <row r="766" spans="1:5" ht="19.5" customHeight="1" hidden="1">
      <c r="A766" s="45"/>
      <c r="B766" s="46"/>
      <c r="C766" s="49" t="s">
        <v>10</v>
      </c>
      <c r="D766" s="49" t="s">
        <v>10</v>
      </c>
      <c r="E766" s="41">
        <f>SUM(E755:E765)</f>
        <v>109620</v>
      </c>
    </row>
    <row r="767" spans="1:5" ht="19.5" customHeight="1" hidden="1">
      <c r="A767" s="43" t="s">
        <v>93</v>
      </c>
      <c r="B767" s="44" t="s">
        <v>127</v>
      </c>
      <c r="C767" s="40" t="s">
        <v>9</v>
      </c>
      <c r="D767" s="40" t="s">
        <v>9</v>
      </c>
      <c r="E767" s="35"/>
    </row>
    <row r="768" spans="1:5" ht="19.5" customHeight="1" hidden="1" thickBot="1">
      <c r="A768" s="45"/>
      <c r="B768" s="46"/>
      <c r="C768" s="49" t="s">
        <v>10</v>
      </c>
      <c r="D768" s="49" t="s">
        <v>10</v>
      </c>
      <c r="E768" s="26">
        <f>SUM(E767)</f>
        <v>0</v>
      </c>
    </row>
    <row r="769" spans="1:5" ht="19.5" customHeight="1" hidden="1" thickBot="1">
      <c r="A769" s="87" t="s">
        <v>3</v>
      </c>
      <c r="B769" s="87"/>
      <c r="C769" s="87"/>
      <c r="D769" s="87"/>
      <c r="E769" s="57">
        <f>SUM(E752,E754,E766,E768)</f>
        <v>112896</v>
      </c>
    </row>
    <row r="770" spans="1:5" s="64" customFormat="1" ht="19.5" customHeight="1" hidden="1" thickBot="1">
      <c r="A770" s="65"/>
      <c r="B770" s="66"/>
      <c r="C770" s="66"/>
      <c r="D770" s="66"/>
      <c r="E770" s="67"/>
    </row>
    <row r="771" spans="1:5" ht="18.75" hidden="1" thickBot="1">
      <c r="A771" s="341" t="s">
        <v>120</v>
      </c>
      <c r="B771" s="342"/>
      <c r="C771" s="342"/>
      <c r="D771" s="342"/>
      <c r="E771" s="342"/>
    </row>
    <row r="772" spans="1:5" ht="12.75" customHeight="1" hidden="1">
      <c r="A772" s="88" t="s">
        <v>0</v>
      </c>
      <c r="B772" s="92"/>
      <c r="C772" s="93"/>
      <c r="D772" s="93"/>
      <c r="E772" s="191"/>
    </row>
    <row r="773" spans="1:5" ht="13.5" hidden="1" thickBot="1">
      <c r="A773" s="89"/>
      <c r="B773" s="85"/>
      <c r="C773" s="86"/>
      <c r="D773" s="86"/>
      <c r="E773" s="187"/>
    </row>
    <row r="774" spans="1:5" ht="13.5" hidden="1" thickBot="1">
      <c r="A774" s="3" t="s">
        <v>4</v>
      </c>
      <c r="B774" s="4" t="s">
        <v>5</v>
      </c>
      <c r="C774" s="5" t="s">
        <v>6</v>
      </c>
      <c r="D774" s="5" t="s">
        <v>6</v>
      </c>
      <c r="E774" s="188"/>
    </row>
    <row r="775" spans="1:5" ht="13.5" hidden="1" thickBot="1">
      <c r="A775" s="6">
        <v>1</v>
      </c>
      <c r="B775" s="7">
        <v>2</v>
      </c>
      <c r="C775" s="8">
        <v>3</v>
      </c>
      <c r="D775" s="8">
        <v>3</v>
      </c>
      <c r="E775" s="189">
        <v>4</v>
      </c>
    </row>
    <row r="776" spans="1:5" ht="19.5" customHeight="1" hidden="1">
      <c r="A776" s="43" t="s">
        <v>39</v>
      </c>
      <c r="B776" s="44" t="s">
        <v>57</v>
      </c>
      <c r="C776" s="40" t="s">
        <v>9</v>
      </c>
      <c r="D776" s="40" t="s">
        <v>9</v>
      </c>
      <c r="E776" s="35"/>
    </row>
    <row r="777" spans="1:5" ht="19.5" customHeight="1" hidden="1">
      <c r="A777" s="45"/>
      <c r="B777" s="46"/>
      <c r="C777" s="49" t="s">
        <v>10</v>
      </c>
      <c r="D777" s="49" t="s">
        <v>10</v>
      </c>
      <c r="E777" s="26">
        <f>SUM(E776)</f>
        <v>0</v>
      </c>
    </row>
    <row r="778" spans="1:5" ht="17.25" customHeight="1" hidden="1">
      <c r="A778" s="43" t="s">
        <v>90</v>
      </c>
      <c r="B778" s="44" t="s">
        <v>91</v>
      </c>
      <c r="C778" s="40" t="s">
        <v>92</v>
      </c>
      <c r="D778" s="40" t="s">
        <v>92</v>
      </c>
      <c r="E778" s="35">
        <v>20884</v>
      </c>
    </row>
    <row r="779" spans="1:5" ht="19.5" customHeight="1" hidden="1">
      <c r="A779" s="43"/>
      <c r="B779" s="44"/>
      <c r="C779" s="48" t="s">
        <v>10</v>
      </c>
      <c r="D779" s="48" t="s">
        <v>10</v>
      </c>
      <c r="E779" s="41">
        <f>SUM(E778)</f>
        <v>20884</v>
      </c>
    </row>
    <row r="780" spans="1:5" s="274" customFormat="1" ht="19.5" customHeight="1" hidden="1">
      <c r="A780" s="284" t="s">
        <v>261</v>
      </c>
      <c r="B780" s="285" t="s">
        <v>263</v>
      </c>
      <c r="C780" s="286" t="s">
        <v>63</v>
      </c>
      <c r="D780" s="286" t="s">
        <v>63</v>
      </c>
      <c r="E780" s="287">
        <v>3000</v>
      </c>
    </row>
    <row r="781" spans="1:5" s="274" customFormat="1" ht="19.5" customHeight="1" hidden="1">
      <c r="A781" s="284"/>
      <c r="B781" s="285"/>
      <c r="C781" s="286" t="s">
        <v>21</v>
      </c>
      <c r="D781" s="286" t="s">
        <v>21</v>
      </c>
      <c r="E781" s="287">
        <v>488470</v>
      </c>
    </row>
    <row r="782" spans="1:5" s="274" customFormat="1" ht="19.5" customHeight="1" hidden="1">
      <c r="A782" s="284"/>
      <c r="B782" s="285"/>
      <c r="C782" s="286" t="s">
        <v>22</v>
      </c>
      <c r="D782" s="286" t="s">
        <v>22</v>
      </c>
      <c r="E782" s="287">
        <v>36481</v>
      </c>
    </row>
    <row r="783" spans="1:5" s="274" customFormat="1" ht="19.5" customHeight="1" hidden="1">
      <c r="A783" s="284"/>
      <c r="B783" s="285"/>
      <c r="C783" s="286" t="s">
        <v>23</v>
      </c>
      <c r="D783" s="286" t="s">
        <v>23</v>
      </c>
      <c r="E783" s="287">
        <v>87599</v>
      </c>
    </row>
    <row r="784" spans="1:5" s="274" customFormat="1" ht="19.5" customHeight="1" hidden="1">
      <c r="A784" s="284"/>
      <c r="B784" s="285"/>
      <c r="C784" s="286" t="s">
        <v>24</v>
      </c>
      <c r="D784" s="286" t="s">
        <v>24</v>
      </c>
      <c r="E784" s="287">
        <v>11520</v>
      </c>
    </row>
    <row r="785" spans="1:5" s="274" customFormat="1" ht="19.5" customHeight="1" hidden="1">
      <c r="A785" s="284"/>
      <c r="B785" s="285"/>
      <c r="C785" s="286" t="s">
        <v>13</v>
      </c>
      <c r="D785" s="286" t="s">
        <v>13</v>
      </c>
      <c r="E785" s="287">
        <v>24000</v>
      </c>
    </row>
    <row r="786" spans="1:5" s="274" customFormat="1" ht="19.5" customHeight="1" hidden="1">
      <c r="A786" s="284"/>
      <c r="B786" s="285"/>
      <c r="C786" s="286" t="s">
        <v>76</v>
      </c>
      <c r="D786" s="286" t="s">
        <v>76</v>
      </c>
      <c r="E786" s="287">
        <v>25000</v>
      </c>
    </row>
    <row r="787" spans="1:5" s="274" customFormat="1" ht="19.5" customHeight="1" hidden="1">
      <c r="A787" s="284"/>
      <c r="B787" s="285"/>
      <c r="C787" s="286" t="s">
        <v>31</v>
      </c>
      <c r="D787" s="286" t="s">
        <v>31</v>
      </c>
      <c r="E787" s="287">
        <v>15000</v>
      </c>
    </row>
    <row r="788" spans="1:5" s="274" customFormat="1" ht="19.5" customHeight="1" hidden="1">
      <c r="A788" s="284"/>
      <c r="B788" s="285"/>
      <c r="C788" s="286" t="s">
        <v>32</v>
      </c>
      <c r="D788" s="286" t="s">
        <v>32</v>
      </c>
      <c r="E788" s="287">
        <v>12000</v>
      </c>
    </row>
    <row r="789" spans="1:5" s="274" customFormat="1" ht="19.5" customHeight="1" hidden="1">
      <c r="A789" s="284"/>
      <c r="B789" s="285"/>
      <c r="C789" s="286" t="s">
        <v>9</v>
      </c>
      <c r="D789" s="286" t="s">
        <v>9</v>
      </c>
      <c r="E789" s="287">
        <v>13886</v>
      </c>
    </row>
    <row r="790" spans="1:5" s="274" customFormat="1" ht="19.5" customHeight="1" hidden="1">
      <c r="A790" s="284"/>
      <c r="B790" s="285"/>
      <c r="C790" s="286" t="s">
        <v>27</v>
      </c>
      <c r="D790" s="286" t="s">
        <v>27</v>
      </c>
      <c r="E790" s="287">
        <v>2000</v>
      </c>
    </row>
    <row r="791" spans="1:5" s="274" customFormat="1" ht="19.5" customHeight="1" hidden="1">
      <c r="A791" s="284"/>
      <c r="B791" s="285"/>
      <c r="C791" s="286" t="s">
        <v>33</v>
      </c>
      <c r="D791" s="286" t="s">
        <v>33</v>
      </c>
      <c r="E791" s="287">
        <v>1500</v>
      </c>
    </row>
    <row r="792" spans="1:5" s="274" customFormat="1" ht="19.5" customHeight="1" hidden="1">
      <c r="A792" s="284"/>
      <c r="B792" s="285"/>
      <c r="C792" s="286" t="s">
        <v>34</v>
      </c>
      <c r="D792" s="286" t="s">
        <v>34</v>
      </c>
      <c r="E792" s="287">
        <v>26700</v>
      </c>
    </row>
    <row r="793" spans="1:5" s="274" customFormat="1" ht="19.5" customHeight="1" hidden="1">
      <c r="A793" s="291"/>
      <c r="B793" s="292"/>
      <c r="C793" s="293" t="s">
        <v>10</v>
      </c>
      <c r="D793" s="293" t="s">
        <v>10</v>
      </c>
      <c r="E793" s="294">
        <f>SUM(E780:E792)</f>
        <v>747156</v>
      </c>
    </row>
    <row r="794" spans="1:5" s="274" customFormat="1" ht="19.5" customHeight="1" hidden="1">
      <c r="A794" s="284" t="s">
        <v>261</v>
      </c>
      <c r="B794" s="285" t="s">
        <v>270</v>
      </c>
      <c r="C794" s="286" t="s">
        <v>13</v>
      </c>
      <c r="D794" s="286" t="s">
        <v>13</v>
      </c>
      <c r="E794" s="287"/>
    </row>
    <row r="795" spans="1:5" s="274" customFormat="1" ht="19.5" customHeight="1" hidden="1">
      <c r="A795" s="284"/>
      <c r="B795" s="285"/>
      <c r="C795" s="286" t="s">
        <v>9</v>
      </c>
      <c r="D795" s="286" t="s">
        <v>9</v>
      </c>
      <c r="E795" s="287"/>
    </row>
    <row r="796" spans="1:5" s="274" customFormat="1" ht="19.5" customHeight="1" hidden="1">
      <c r="A796" s="284"/>
      <c r="B796" s="285"/>
      <c r="C796" s="286" t="s">
        <v>34</v>
      </c>
      <c r="D796" s="286" t="s">
        <v>34</v>
      </c>
      <c r="E796" s="287">
        <v>4295</v>
      </c>
    </row>
    <row r="797" spans="1:5" s="274" customFormat="1" ht="19.5" customHeight="1" hidden="1">
      <c r="A797" s="291"/>
      <c r="B797" s="292"/>
      <c r="C797" s="293" t="s">
        <v>10</v>
      </c>
      <c r="D797" s="293" t="s">
        <v>10</v>
      </c>
      <c r="E797" s="295">
        <f>SUM(E794:E796)</f>
        <v>4295</v>
      </c>
    </row>
    <row r="798" spans="1:5" ht="19.5" customHeight="1" hidden="1">
      <c r="A798" s="43" t="s">
        <v>93</v>
      </c>
      <c r="B798" s="44" t="s">
        <v>127</v>
      </c>
      <c r="C798" s="40" t="s">
        <v>9</v>
      </c>
      <c r="D798" s="40" t="s">
        <v>9</v>
      </c>
      <c r="E798" s="35"/>
    </row>
    <row r="799" spans="1:5" ht="19.5" customHeight="1" hidden="1" thickBot="1">
      <c r="A799" s="45"/>
      <c r="B799" s="46"/>
      <c r="C799" s="49" t="s">
        <v>10</v>
      </c>
      <c r="D799" s="49" t="s">
        <v>10</v>
      </c>
      <c r="E799" s="26">
        <f>SUM(E798)</f>
        <v>0</v>
      </c>
    </row>
    <row r="800" spans="1:5" ht="19.5" customHeight="1" hidden="1" thickBot="1">
      <c r="A800" s="87" t="s">
        <v>3</v>
      </c>
      <c r="B800" s="87"/>
      <c r="C800" s="87"/>
      <c r="D800" s="87"/>
      <c r="E800" s="57">
        <f>SUM(E777,E779,E793,E797,E799)</f>
        <v>772335</v>
      </c>
    </row>
    <row r="801" spans="1:5" s="64" customFormat="1" ht="19.5" customHeight="1" hidden="1" thickBot="1">
      <c r="A801" s="65"/>
      <c r="B801" s="66"/>
      <c r="C801" s="66"/>
      <c r="D801" s="66"/>
      <c r="E801" s="67"/>
    </row>
    <row r="802" spans="1:5" ht="18.75" hidden="1" thickBot="1">
      <c r="A802" s="341" t="s">
        <v>121</v>
      </c>
      <c r="B802" s="342"/>
      <c r="C802" s="342"/>
      <c r="D802" s="342"/>
      <c r="E802" s="342"/>
    </row>
    <row r="803" spans="1:5" ht="12.75" customHeight="1" hidden="1">
      <c r="A803" s="88" t="s">
        <v>0</v>
      </c>
      <c r="B803" s="92"/>
      <c r="C803" s="93"/>
      <c r="D803" s="93"/>
      <c r="E803" s="191"/>
    </row>
    <row r="804" spans="1:5" ht="13.5" hidden="1" thickBot="1">
      <c r="A804" s="89"/>
      <c r="B804" s="85"/>
      <c r="C804" s="86"/>
      <c r="D804" s="86"/>
      <c r="E804" s="187"/>
    </row>
    <row r="805" spans="1:5" ht="13.5" hidden="1" thickBot="1">
      <c r="A805" s="3" t="s">
        <v>4</v>
      </c>
      <c r="B805" s="4" t="s">
        <v>5</v>
      </c>
      <c r="C805" s="5" t="s">
        <v>6</v>
      </c>
      <c r="D805" s="5" t="s">
        <v>6</v>
      </c>
      <c r="E805" s="188"/>
    </row>
    <row r="806" spans="1:5" ht="13.5" hidden="1" thickBot="1">
      <c r="A806" s="6">
        <v>1</v>
      </c>
      <c r="B806" s="7">
        <v>2</v>
      </c>
      <c r="C806" s="8">
        <v>3</v>
      </c>
      <c r="D806" s="8">
        <v>3</v>
      </c>
      <c r="E806" s="189">
        <v>4</v>
      </c>
    </row>
    <row r="807" spans="1:5" s="274" customFormat="1" ht="19.5" customHeight="1" hidden="1">
      <c r="A807" s="284" t="s">
        <v>261</v>
      </c>
      <c r="B807" s="285" t="s">
        <v>266</v>
      </c>
      <c r="C807" s="286" t="s">
        <v>63</v>
      </c>
      <c r="D807" s="286" t="s">
        <v>63</v>
      </c>
      <c r="E807" s="287">
        <v>959492</v>
      </c>
    </row>
    <row r="808" spans="1:5" s="274" customFormat="1" ht="19.5" customHeight="1" hidden="1">
      <c r="A808" s="284"/>
      <c r="B808" s="285"/>
      <c r="C808" s="286" t="s">
        <v>23</v>
      </c>
      <c r="D808" s="286"/>
      <c r="E808" s="287"/>
    </row>
    <row r="809" spans="1:5" s="274" customFormat="1" ht="19.5" customHeight="1" hidden="1">
      <c r="A809" s="284"/>
      <c r="B809" s="285"/>
      <c r="C809" s="286" t="s">
        <v>24</v>
      </c>
      <c r="D809" s="286"/>
      <c r="E809" s="287"/>
    </row>
    <row r="810" spans="1:5" s="274" customFormat="1" ht="19.5" customHeight="1" hidden="1">
      <c r="A810" s="284"/>
      <c r="B810" s="285"/>
      <c r="C810" s="286" t="s">
        <v>9</v>
      </c>
      <c r="D810" s="286" t="s">
        <v>9</v>
      </c>
      <c r="E810" s="287">
        <v>6808</v>
      </c>
    </row>
    <row r="811" spans="1:5" s="274" customFormat="1" ht="19.5" customHeight="1" hidden="1">
      <c r="A811" s="291"/>
      <c r="B811" s="292"/>
      <c r="C811" s="293" t="s">
        <v>10</v>
      </c>
      <c r="D811" s="293" t="s">
        <v>10</v>
      </c>
      <c r="E811" s="294">
        <f>SUM(E807:E810)</f>
        <v>966300</v>
      </c>
    </row>
    <row r="812" spans="1:5" s="274" customFormat="1" ht="19.5" customHeight="1" hidden="1">
      <c r="A812" s="284" t="s">
        <v>261</v>
      </c>
      <c r="B812" s="285" t="s">
        <v>268</v>
      </c>
      <c r="C812" s="286" t="s">
        <v>21</v>
      </c>
      <c r="D812" s="286" t="s">
        <v>21</v>
      </c>
      <c r="E812" s="287">
        <v>149122</v>
      </c>
    </row>
    <row r="813" spans="1:5" s="274" customFormat="1" ht="19.5" customHeight="1" hidden="1">
      <c r="A813" s="284"/>
      <c r="B813" s="285"/>
      <c r="C813" s="286" t="s">
        <v>22</v>
      </c>
      <c r="D813" s="286" t="s">
        <v>22</v>
      </c>
      <c r="E813" s="287">
        <v>12170</v>
      </c>
    </row>
    <row r="814" spans="1:5" s="274" customFormat="1" ht="19.5" customHeight="1" hidden="1">
      <c r="A814" s="284"/>
      <c r="B814" s="285"/>
      <c r="C814" s="286" t="s">
        <v>23</v>
      </c>
      <c r="D814" s="286" t="s">
        <v>23</v>
      </c>
      <c r="E814" s="287">
        <v>29339</v>
      </c>
    </row>
    <row r="815" spans="1:5" s="274" customFormat="1" ht="19.5" customHeight="1" hidden="1">
      <c r="A815" s="284"/>
      <c r="B815" s="285"/>
      <c r="C815" s="286" t="s">
        <v>24</v>
      </c>
      <c r="D815" s="286" t="s">
        <v>24</v>
      </c>
      <c r="E815" s="287">
        <v>3952</v>
      </c>
    </row>
    <row r="816" spans="1:5" s="274" customFormat="1" ht="19.5" customHeight="1" hidden="1">
      <c r="A816" s="284"/>
      <c r="B816" s="285"/>
      <c r="C816" s="286" t="s">
        <v>13</v>
      </c>
      <c r="D816" s="286" t="s">
        <v>13</v>
      </c>
      <c r="E816" s="287">
        <v>4373</v>
      </c>
    </row>
    <row r="817" spans="1:5" s="274" customFormat="1" ht="19.5" customHeight="1" hidden="1">
      <c r="A817" s="284"/>
      <c r="B817" s="285"/>
      <c r="C817" s="286" t="s">
        <v>32</v>
      </c>
      <c r="D817" s="286" t="s">
        <v>32</v>
      </c>
      <c r="E817" s="287">
        <v>300</v>
      </c>
    </row>
    <row r="818" spans="1:5" s="274" customFormat="1" ht="19.5" customHeight="1" hidden="1">
      <c r="A818" s="284"/>
      <c r="B818" s="285"/>
      <c r="C818" s="286" t="s">
        <v>9</v>
      </c>
      <c r="D818" s="286" t="s">
        <v>9</v>
      </c>
      <c r="E818" s="287">
        <v>17823</v>
      </c>
    </row>
    <row r="819" spans="1:5" s="274" customFormat="1" ht="19.5" customHeight="1" hidden="1">
      <c r="A819" s="284"/>
      <c r="B819" s="285"/>
      <c r="C819" s="286" t="s">
        <v>27</v>
      </c>
      <c r="D819" s="286" t="s">
        <v>27</v>
      </c>
      <c r="E819" s="287">
        <v>1600</v>
      </c>
    </row>
    <row r="820" spans="1:5" s="274" customFormat="1" ht="19.5" customHeight="1" hidden="1">
      <c r="A820" s="284"/>
      <c r="B820" s="285"/>
      <c r="C820" s="286" t="s">
        <v>33</v>
      </c>
      <c r="D820" s="286" t="s">
        <v>33</v>
      </c>
      <c r="E820" s="287">
        <v>495</v>
      </c>
    </row>
    <row r="821" spans="1:5" s="274" customFormat="1" ht="19.5" customHeight="1" hidden="1">
      <c r="A821" s="284"/>
      <c r="B821" s="285"/>
      <c r="C821" s="286" t="s">
        <v>34</v>
      </c>
      <c r="D821" s="286" t="s">
        <v>34</v>
      </c>
      <c r="E821" s="287">
        <v>3826</v>
      </c>
    </row>
    <row r="822" spans="1:5" s="274" customFormat="1" ht="19.5" customHeight="1" hidden="1">
      <c r="A822" s="291"/>
      <c r="B822" s="292"/>
      <c r="C822" s="293" t="s">
        <v>10</v>
      </c>
      <c r="D822" s="293" t="s">
        <v>10</v>
      </c>
      <c r="E822" s="294">
        <f>SUM(E812:E821)</f>
        <v>223000</v>
      </c>
    </row>
    <row r="823" spans="1:5" s="274" customFormat="1" ht="19.5" customHeight="1" hidden="1">
      <c r="A823" s="284" t="s">
        <v>261</v>
      </c>
      <c r="B823" s="285" t="s">
        <v>269</v>
      </c>
      <c r="C823" s="286" t="s">
        <v>21</v>
      </c>
      <c r="D823" s="286" t="s">
        <v>21</v>
      </c>
      <c r="E823" s="287">
        <v>8839</v>
      </c>
    </row>
    <row r="824" spans="1:5" s="274" customFormat="1" ht="19.5" customHeight="1" hidden="1">
      <c r="A824" s="284"/>
      <c r="B824" s="285"/>
      <c r="C824" s="286" t="s">
        <v>22</v>
      </c>
      <c r="D824" s="286"/>
      <c r="E824" s="287">
        <v>320</v>
      </c>
    </row>
    <row r="825" spans="1:5" s="274" customFormat="1" ht="19.5" customHeight="1" hidden="1">
      <c r="A825" s="284"/>
      <c r="B825" s="285"/>
      <c r="C825" s="286" t="s">
        <v>23</v>
      </c>
      <c r="D825" s="286" t="s">
        <v>23</v>
      </c>
      <c r="E825" s="287">
        <v>1187</v>
      </c>
    </row>
    <row r="826" spans="1:5" s="274" customFormat="1" ht="19.5" customHeight="1" hidden="1">
      <c r="A826" s="284"/>
      <c r="B826" s="285"/>
      <c r="C826" s="286" t="s">
        <v>24</v>
      </c>
      <c r="D826" s="286" t="s">
        <v>24</v>
      </c>
      <c r="E826" s="287">
        <v>224</v>
      </c>
    </row>
    <row r="827" spans="1:5" s="274" customFormat="1" ht="19.5" customHeight="1" hidden="1">
      <c r="A827" s="284"/>
      <c r="B827" s="285"/>
      <c r="C827" s="286" t="s">
        <v>13</v>
      </c>
      <c r="D827" s="286" t="s">
        <v>13</v>
      </c>
      <c r="E827" s="287">
        <v>300</v>
      </c>
    </row>
    <row r="828" spans="1:5" s="274" customFormat="1" ht="19.5" customHeight="1" hidden="1">
      <c r="A828" s="284"/>
      <c r="B828" s="285"/>
      <c r="C828" s="286" t="s">
        <v>9</v>
      </c>
      <c r="D828" s="286"/>
      <c r="E828" s="287">
        <v>4459</v>
      </c>
    </row>
    <row r="829" spans="1:5" s="274" customFormat="1" ht="19.5" customHeight="1" hidden="1">
      <c r="A829" s="284"/>
      <c r="B829" s="285"/>
      <c r="C829" s="286" t="s">
        <v>27</v>
      </c>
      <c r="D829" s="286"/>
      <c r="E829" s="287">
        <v>300</v>
      </c>
    </row>
    <row r="830" spans="1:5" s="274" customFormat="1" ht="19.5" customHeight="1" hidden="1">
      <c r="A830" s="284"/>
      <c r="B830" s="285"/>
      <c r="C830" s="286" t="s">
        <v>34</v>
      </c>
      <c r="D830" s="286" t="s">
        <v>34</v>
      </c>
      <c r="E830" s="287">
        <v>371</v>
      </c>
    </row>
    <row r="831" spans="1:5" s="274" customFormat="1" ht="19.5" customHeight="1" hidden="1">
      <c r="A831" s="291"/>
      <c r="B831" s="292"/>
      <c r="C831" s="293" t="s">
        <v>10</v>
      </c>
      <c r="D831" s="293" t="s">
        <v>10</v>
      </c>
      <c r="E831" s="294">
        <f>SUM(E823:E830)</f>
        <v>16000</v>
      </c>
    </row>
    <row r="832" spans="1:5" s="274" customFormat="1" ht="19.5" customHeight="1" hidden="1">
      <c r="A832" s="284" t="s">
        <v>261</v>
      </c>
      <c r="B832" s="285" t="s">
        <v>263</v>
      </c>
      <c r="C832" s="286" t="s">
        <v>63</v>
      </c>
      <c r="D832" s="286" t="s">
        <v>63</v>
      </c>
      <c r="E832" s="287">
        <v>74028</v>
      </c>
    </row>
    <row r="833" spans="1:5" s="274" customFormat="1" ht="19.5" customHeight="1" hidden="1">
      <c r="A833" s="291"/>
      <c r="B833" s="292"/>
      <c r="C833" s="293" t="s">
        <v>10</v>
      </c>
      <c r="D833" s="293" t="s">
        <v>10</v>
      </c>
      <c r="E833" s="294">
        <f>SUM(E832)</f>
        <v>74028</v>
      </c>
    </row>
    <row r="834" spans="1:5" s="274" customFormat="1" ht="19.5" customHeight="1" hidden="1">
      <c r="A834" s="284" t="s">
        <v>93</v>
      </c>
      <c r="B834" s="285" t="s">
        <v>285</v>
      </c>
      <c r="C834" s="286" t="s">
        <v>9</v>
      </c>
      <c r="D834" s="286" t="s">
        <v>63</v>
      </c>
      <c r="E834" s="287">
        <v>0</v>
      </c>
    </row>
    <row r="835" spans="1:5" s="274" customFormat="1" ht="19.5" customHeight="1" hidden="1" thickBot="1">
      <c r="A835" s="291"/>
      <c r="B835" s="292"/>
      <c r="C835" s="293" t="s">
        <v>10</v>
      </c>
      <c r="D835" s="293" t="s">
        <v>10</v>
      </c>
      <c r="E835" s="294">
        <f>SUM(E834)</f>
        <v>0</v>
      </c>
    </row>
    <row r="836" spans="1:5" ht="19.5" customHeight="1" hidden="1" thickBot="1">
      <c r="A836" s="87" t="s">
        <v>3</v>
      </c>
      <c r="B836" s="87"/>
      <c r="C836" s="87"/>
      <c r="D836" s="87"/>
      <c r="E836" s="57">
        <f>SUM(E811,E822,E831,E833,E835)</f>
        <v>1279328</v>
      </c>
    </row>
    <row r="837" spans="1:5" s="64" customFormat="1" ht="19.5" customHeight="1" hidden="1" thickBot="1">
      <c r="A837" s="65"/>
      <c r="B837" s="66"/>
      <c r="C837" s="66"/>
      <c r="D837" s="66"/>
      <c r="E837" s="67"/>
    </row>
    <row r="838" spans="1:5" ht="18.75" hidden="1" thickBot="1">
      <c r="A838" s="341" t="s">
        <v>122</v>
      </c>
      <c r="B838" s="342"/>
      <c r="C838" s="342"/>
      <c r="D838" s="342"/>
      <c r="E838" s="342"/>
    </row>
    <row r="839" spans="1:5" ht="12.75" customHeight="1" hidden="1">
      <c r="A839" s="88" t="s">
        <v>0</v>
      </c>
      <c r="B839" s="92"/>
      <c r="C839" s="93"/>
      <c r="D839" s="93"/>
      <c r="E839" s="191"/>
    </row>
    <row r="840" spans="1:5" ht="13.5" hidden="1" thickBot="1">
      <c r="A840" s="89"/>
      <c r="B840" s="85"/>
      <c r="C840" s="86"/>
      <c r="D840" s="86"/>
      <c r="E840" s="187"/>
    </row>
    <row r="841" spans="1:5" ht="13.5" hidden="1" thickBot="1">
      <c r="A841" s="3" t="s">
        <v>4</v>
      </c>
      <c r="B841" s="4" t="s">
        <v>5</v>
      </c>
      <c r="C841" s="5" t="s">
        <v>6</v>
      </c>
      <c r="D841" s="5" t="s">
        <v>6</v>
      </c>
      <c r="E841" s="188"/>
    </row>
    <row r="842" spans="1:5" ht="13.5" hidden="1" thickBot="1">
      <c r="A842" s="6">
        <v>1</v>
      </c>
      <c r="B842" s="7">
        <v>2</v>
      </c>
      <c r="C842" s="8">
        <v>3</v>
      </c>
      <c r="D842" s="8">
        <v>3</v>
      </c>
      <c r="E842" s="189">
        <v>4</v>
      </c>
    </row>
    <row r="843" spans="1:5" ht="19.5" customHeight="1" hidden="1">
      <c r="A843" s="43" t="s">
        <v>93</v>
      </c>
      <c r="B843" s="44" t="s">
        <v>95</v>
      </c>
      <c r="C843" s="40" t="s">
        <v>21</v>
      </c>
      <c r="D843" s="40" t="s">
        <v>21</v>
      </c>
      <c r="E843" s="35">
        <v>44856</v>
      </c>
    </row>
    <row r="844" spans="1:5" ht="19.5" customHeight="1" hidden="1">
      <c r="A844" s="43"/>
      <c r="B844" s="44"/>
      <c r="C844" s="40" t="s">
        <v>22</v>
      </c>
      <c r="D844" s="40" t="s">
        <v>22</v>
      </c>
      <c r="E844" s="35">
        <v>3587</v>
      </c>
    </row>
    <row r="845" spans="1:5" ht="19.5" customHeight="1" hidden="1">
      <c r="A845" s="43"/>
      <c r="B845" s="44"/>
      <c r="C845" s="40" t="s">
        <v>23</v>
      </c>
      <c r="D845" s="40" t="s">
        <v>23</v>
      </c>
      <c r="E845" s="35">
        <v>7512</v>
      </c>
    </row>
    <row r="846" spans="1:5" ht="19.5" customHeight="1" hidden="1">
      <c r="A846" s="43"/>
      <c r="B846" s="44"/>
      <c r="C846" s="40" t="s">
        <v>24</v>
      </c>
      <c r="D846" s="40" t="s">
        <v>24</v>
      </c>
      <c r="E846" s="35">
        <v>1187</v>
      </c>
    </row>
    <row r="847" spans="1:5" ht="19.5" customHeight="1" hidden="1">
      <c r="A847" s="43"/>
      <c r="B847" s="44"/>
      <c r="C847" s="40" t="s">
        <v>13</v>
      </c>
      <c r="D847" s="40" t="s">
        <v>13</v>
      </c>
      <c r="E847" s="35">
        <v>2106</v>
      </c>
    </row>
    <row r="848" spans="1:5" ht="19.5" customHeight="1" hidden="1">
      <c r="A848" s="43"/>
      <c r="B848" s="44"/>
      <c r="C848" s="40" t="s">
        <v>32</v>
      </c>
      <c r="D848" s="40" t="s">
        <v>32</v>
      </c>
      <c r="E848" s="35">
        <v>300</v>
      </c>
    </row>
    <row r="849" spans="1:5" ht="19.5" customHeight="1" hidden="1">
      <c r="A849" s="43"/>
      <c r="B849" s="44"/>
      <c r="C849" s="40" t="s">
        <v>9</v>
      </c>
      <c r="D849" s="40" t="s">
        <v>9</v>
      </c>
      <c r="E849" s="35">
        <v>21459</v>
      </c>
    </row>
    <row r="850" spans="1:5" ht="19.5" customHeight="1" hidden="1">
      <c r="A850" s="43"/>
      <c r="B850" s="44"/>
      <c r="C850" s="40" t="s">
        <v>27</v>
      </c>
      <c r="D850" s="40" t="s">
        <v>27</v>
      </c>
      <c r="E850" s="35">
        <v>501</v>
      </c>
    </row>
    <row r="851" spans="1:5" ht="19.5" customHeight="1" hidden="1">
      <c r="A851" s="43"/>
      <c r="B851" s="44"/>
      <c r="C851" s="40" t="s">
        <v>33</v>
      </c>
      <c r="D851" s="40" t="s">
        <v>33</v>
      </c>
      <c r="E851" s="35">
        <v>300</v>
      </c>
    </row>
    <row r="852" spans="1:5" ht="19.5" customHeight="1" hidden="1">
      <c r="A852" s="43"/>
      <c r="B852" s="44"/>
      <c r="C852" s="40" t="s">
        <v>34</v>
      </c>
      <c r="D852" s="40" t="s">
        <v>34</v>
      </c>
      <c r="E852" s="35">
        <v>1392</v>
      </c>
    </row>
    <row r="853" spans="1:5" ht="19.5" customHeight="1" hidden="1" thickBot="1">
      <c r="A853" s="45"/>
      <c r="B853" s="46"/>
      <c r="C853" s="49" t="s">
        <v>10</v>
      </c>
      <c r="D853" s="49" t="s">
        <v>10</v>
      </c>
      <c r="E853" s="41">
        <f>SUM(E843:E852)</f>
        <v>83200</v>
      </c>
    </row>
    <row r="854" spans="1:5" ht="19.5" customHeight="1" hidden="1" thickBot="1">
      <c r="A854" s="87" t="s">
        <v>3</v>
      </c>
      <c r="B854" s="87"/>
      <c r="C854" s="87"/>
      <c r="D854" s="87"/>
      <c r="E854" s="57">
        <f>SUM(E853)</f>
        <v>83200</v>
      </c>
    </row>
    <row r="855" spans="1:5" s="64" customFormat="1" ht="19.5" customHeight="1" hidden="1" thickBot="1">
      <c r="A855" s="65"/>
      <c r="B855" s="66"/>
      <c r="C855" s="66"/>
      <c r="D855" s="66"/>
      <c r="E855" s="67"/>
    </row>
    <row r="856" spans="1:5" ht="18.75" hidden="1" thickBot="1">
      <c r="A856" s="341" t="s">
        <v>123</v>
      </c>
      <c r="B856" s="342"/>
      <c r="C856" s="342"/>
      <c r="D856" s="342"/>
      <c r="E856" s="342"/>
    </row>
    <row r="857" spans="1:5" ht="12.75" customHeight="1" hidden="1">
      <c r="A857" s="88" t="s">
        <v>0</v>
      </c>
      <c r="B857" s="92"/>
      <c r="C857" s="93"/>
      <c r="D857" s="93"/>
      <c r="E857" s="191"/>
    </row>
    <row r="858" spans="1:5" ht="13.5" hidden="1" thickBot="1">
      <c r="A858" s="89"/>
      <c r="B858" s="85"/>
      <c r="C858" s="86"/>
      <c r="D858" s="86"/>
      <c r="E858" s="187"/>
    </row>
    <row r="859" spans="1:5" ht="13.5" hidden="1" thickBot="1">
      <c r="A859" s="3" t="s">
        <v>4</v>
      </c>
      <c r="B859" s="4" t="s">
        <v>5</v>
      </c>
      <c r="C859" s="5" t="s">
        <v>6</v>
      </c>
      <c r="D859" s="5" t="s">
        <v>6</v>
      </c>
      <c r="E859" s="188"/>
    </row>
    <row r="860" spans="1:5" ht="13.5" hidden="1" thickBot="1">
      <c r="A860" s="6">
        <v>1</v>
      </c>
      <c r="B860" s="7">
        <v>2</v>
      </c>
      <c r="C860" s="8">
        <v>3</v>
      </c>
      <c r="D860" s="8">
        <v>3</v>
      </c>
      <c r="E860" s="189">
        <v>4</v>
      </c>
    </row>
    <row r="861" spans="1:5" ht="19.5" customHeight="1" hidden="1">
      <c r="A861" s="43" t="s">
        <v>90</v>
      </c>
      <c r="B861" s="44" t="s">
        <v>91</v>
      </c>
      <c r="C861" s="40" t="s">
        <v>92</v>
      </c>
      <c r="D861" s="40" t="s">
        <v>92</v>
      </c>
      <c r="E861" s="35">
        <v>670700</v>
      </c>
    </row>
    <row r="862" spans="1:5" ht="19.5" customHeight="1" hidden="1">
      <c r="A862" s="45"/>
      <c r="B862" s="46"/>
      <c r="C862" s="49" t="s">
        <v>10</v>
      </c>
      <c r="D862" s="49" t="s">
        <v>10</v>
      </c>
      <c r="E862" s="41">
        <f>SUM(E861)</f>
        <v>670700</v>
      </c>
    </row>
    <row r="863" spans="1:5" ht="19.5" customHeight="1" hidden="1">
      <c r="A863" s="43" t="s">
        <v>93</v>
      </c>
      <c r="B863" s="44" t="s">
        <v>96</v>
      </c>
      <c r="C863" s="40" t="s">
        <v>21</v>
      </c>
      <c r="D863" s="40" t="s">
        <v>21</v>
      </c>
      <c r="E863" s="35">
        <v>580900</v>
      </c>
    </row>
    <row r="864" spans="1:5" ht="19.5" customHeight="1" hidden="1">
      <c r="A864" s="43"/>
      <c r="B864" s="44"/>
      <c r="C864" s="40" t="s">
        <v>22</v>
      </c>
      <c r="D864" s="40" t="s">
        <v>22</v>
      </c>
      <c r="E864" s="35">
        <v>47600</v>
      </c>
    </row>
    <row r="865" spans="1:5" ht="19.5" customHeight="1" hidden="1">
      <c r="A865" s="43"/>
      <c r="B865" s="44"/>
      <c r="C865" s="40" t="s">
        <v>23</v>
      </c>
      <c r="D865" s="40" t="s">
        <v>23</v>
      </c>
      <c r="E865" s="35">
        <v>103600</v>
      </c>
    </row>
    <row r="866" spans="1:5" ht="19.5" customHeight="1" hidden="1">
      <c r="A866" s="43"/>
      <c r="B866" s="44"/>
      <c r="C866" s="40" t="s">
        <v>24</v>
      </c>
      <c r="D866" s="40" t="s">
        <v>24</v>
      </c>
      <c r="E866" s="35">
        <v>17830</v>
      </c>
    </row>
    <row r="867" spans="1:5" ht="19.5" customHeight="1" hidden="1">
      <c r="A867" s="43"/>
      <c r="B867" s="44"/>
      <c r="C867" s="40" t="s">
        <v>13</v>
      </c>
      <c r="D867" s="40" t="s">
        <v>13</v>
      </c>
      <c r="E867" s="35">
        <v>28100</v>
      </c>
    </row>
    <row r="868" spans="1:5" ht="19.5" customHeight="1" hidden="1">
      <c r="A868" s="43"/>
      <c r="B868" s="44"/>
      <c r="C868" s="40" t="s">
        <v>31</v>
      </c>
      <c r="D868" s="40" t="s">
        <v>31</v>
      </c>
      <c r="E868" s="35">
        <v>32500</v>
      </c>
    </row>
    <row r="869" spans="1:5" ht="19.5" customHeight="1" hidden="1">
      <c r="A869" s="43"/>
      <c r="B869" s="44"/>
      <c r="C869" s="40" t="s">
        <v>32</v>
      </c>
      <c r="D869" s="40" t="s">
        <v>32</v>
      </c>
      <c r="E869" s="35">
        <v>4600</v>
      </c>
    </row>
    <row r="870" spans="1:5" ht="19.5" customHeight="1" hidden="1">
      <c r="A870" s="43"/>
      <c r="B870" s="44"/>
      <c r="C870" s="40" t="s">
        <v>9</v>
      </c>
      <c r="D870" s="40" t="s">
        <v>9</v>
      </c>
      <c r="E870" s="35">
        <v>25730</v>
      </c>
    </row>
    <row r="871" spans="1:5" ht="19.5" customHeight="1" hidden="1">
      <c r="A871" s="43"/>
      <c r="B871" s="44"/>
      <c r="C871" s="40" t="s">
        <v>27</v>
      </c>
      <c r="D871" s="40" t="s">
        <v>27</v>
      </c>
      <c r="E871" s="35">
        <v>7200</v>
      </c>
    </row>
    <row r="872" spans="1:5" ht="19.5" customHeight="1" hidden="1">
      <c r="A872" s="43"/>
      <c r="B872" s="44"/>
      <c r="C872" s="40" t="s">
        <v>28</v>
      </c>
      <c r="D872" s="40" t="s">
        <v>28</v>
      </c>
      <c r="E872" s="35"/>
    </row>
    <row r="873" spans="1:5" ht="19.5" customHeight="1" hidden="1">
      <c r="A873" s="43"/>
      <c r="B873" s="44"/>
      <c r="C873" s="40" t="s">
        <v>33</v>
      </c>
      <c r="D873" s="40" t="s">
        <v>33</v>
      </c>
      <c r="E873" s="35">
        <v>4600</v>
      </c>
    </row>
    <row r="874" spans="1:5" ht="19.5" customHeight="1" hidden="1">
      <c r="A874" s="43"/>
      <c r="B874" s="44"/>
      <c r="C874" s="40" t="s">
        <v>34</v>
      </c>
      <c r="D874" s="40" t="s">
        <v>34</v>
      </c>
      <c r="E874" s="35">
        <v>28000</v>
      </c>
    </row>
    <row r="875" spans="1:5" ht="19.5" customHeight="1" hidden="1">
      <c r="A875" s="43"/>
      <c r="B875" s="44"/>
      <c r="C875" s="40" t="s">
        <v>35</v>
      </c>
      <c r="D875" s="40" t="s">
        <v>35</v>
      </c>
      <c r="E875" s="35">
        <v>3670</v>
      </c>
    </row>
    <row r="876" spans="1:5" ht="19.5" customHeight="1" hidden="1">
      <c r="A876" s="43"/>
      <c r="B876" s="44"/>
      <c r="C876" s="40" t="s">
        <v>81</v>
      </c>
      <c r="D876" s="40" t="s">
        <v>81</v>
      </c>
      <c r="E876" s="35">
        <v>50</v>
      </c>
    </row>
    <row r="877" spans="1:5" ht="19.5" customHeight="1" hidden="1">
      <c r="A877" s="43"/>
      <c r="B877" s="44"/>
      <c r="C877" s="40" t="s">
        <v>36</v>
      </c>
      <c r="D877" s="40" t="s">
        <v>36</v>
      </c>
      <c r="E877" s="35">
        <v>5620</v>
      </c>
    </row>
    <row r="878" spans="1:5" ht="19.5" customHeight="1" hidden="1" thickBot="1">
      <c r="A878" s="45"/>
      <c r="B878" s="46"/>
      <c r="C878" s="49" t="s">
        <v>10</v>
      </c>
      <c r="D878" s="49" t="s">
        <v>10</v>
      </c>
      <c r="E878" s="41">
        <f>SUM(E863:E877)</f>
        <v>890000</v>
      </c>
    </row>
    <row r="879" spans="1:5" ht="19.5" customHeight="1" hidden="1" thickBot="1">
      <c r="A879" s="87" t="s">
        <v>3</v>
      </c>
      <c r="B879" s="87"/>
      <c r="C879" s="87"/>
      <c r="D879" s="87"/>
      <c r="E879" s="57">
        <f>SUM(E862,E878)</f>
        <v>1560700</v>
      </c>
    </row>
    <row r="880" spans="1:5" s="64" customFormat="1" ht="19.5" customHeight="1" hidden="1" thickBot="1">
      <c r="A880" s="65"/>
      <c r="B880" s="66"/>
      <c r="C880" s="66"/>
      <c r="D880" s="66"/>
      <c r="E880" s="67"/>
    </row>
    <row r="881" spans="1:5" ht="18.75" hidden="1" thickBot="1">
      <c r="A881" s="341" t="s">
        <v>124</v>
      </c>
      <c r="B881" s="342"/>
      <c r="C881" s="342"/>
      <c r="D881" s="342"/>
      <c r="E881" s="342"/>
    </row>
    <row r="882" spans="1:5" ht="12.75" customHeight="1" hidden="1">
      <c r="A882" s="88" t="s">
        <v>0</v>
      </c>
      <c r="B882" s="92"/>
      <c r="C882" s="93"/>
      <c r="D882" s="93"/>
      <c r="E882" s="191"/>
    </row>
    <row r="883" spans="1:5" ht="13.5" hidden="1" thickBot="1">
      <c r="A883" s="89"/>
      <c r="B883" s="85"/>
      <c r="C883" s="86"/>
      <c r="D883" s="86"/>
      <c r="E883" s="187"/>
    </row>
    <row r="884" spans="1:5" ht="13.5" hidden="1" thickBot="1">
      <c r="A884" s="3" t="s">
        <v>4</v>
      </c>
      <c r="B884" s="4" t="s">
        <v>5</v>
      </c>
      <c r="C884" s="5" t="s">
        <v>6</v>
      </c>
      <c r="D884" s="5" t="s">
        <v>6</v>
      </c>
      <c r="E884" s="188"/>
    </row>
    <row r="885" spans="1:5" ht="13.5" hidden="1" thickBot="1">
      <c r="A885" s="6">
        <v>1</v>
      </c>
      <c r="B885" s="7">
        <v>2</v>
      </c>
      <c r="C885" s="8">
        <v>3</v>
      </c>
      <c r="D885" s="8">
        <v>3</v>
      </c>
      <c r="E885" s="189">
        <v>4</v>
      </c>
    </row>
    <row r="886" spans="1:5" ht="19.5" customHeight="1" hidden="1">
      <c r="A886" s="43" t="s">
        <v>39</v>
      </c>
      <c r="B886" s="44" t="s">
        <v>57</v>
      </c>
      <c r="C886" s="40" t="s">
        <v>9</v>
      </c>
      <c r="D886" s="40" t="s">
        <v>9</v>
      </c>
      <c r="E886" s="35"/>
    </row>
    <row r="887" spans="1:5" ht="19.5" customHeight="1" hidden="1">
      <c r="A887" s="43"/>
      <c r="B887" s="44"/>
      <c r="C887" s="48" t="s">
        <v>10</v>
      </c>
      <c r="D887" s="48" t="s">
        <v>10</v>
      </c>
      <c r="E887" s="41">
        <f>SUM(E886:E886)</f>
        <v>0</v>
      </c>
    </row>
    <row r="888" spans="1:5" ht="19.5" customHeight="1" hidden="1">
      <c r="A888" s="43" t="s">
        <v>39</v>
      </c>
      <c r="B888" s="44" t="s">
        <v>42</v>
      </c>
      <c r="C888" s="40" t="s">
        <v>34</v>
      </c>
      <c r="D888" s="40" t="s">
        <v>34</v>
      </c>
      <c r="E888" s="35"/>
    </row>
    <row r="889" spans="1:5" ht="19.5" customHeight="1" hidden="1">
      <c r="A889" s="43"/>
      <c r="B889" s="44"/>
      <c r="C889" s="48" t="s">
        <v>10</v>
      </c>
      <c r="D889" s="48" t="s">
        <v>10</v>
      </c>
      <c r="E889" s="41">
        <f>SUM(E888:E888)</f>
        <v>0</v>
      </c>
    </row>
    <row r="890" spans="1:5" ht="19.5" customHeight="1" hidden="1">
      <c r="A890" s="43" t="s">
        <v>53</v>
      </c>
      <c r="B890" s="44" t="s">
        <v>54</v>
      </c>
      <c r="C890" s="40" t="s">
        <v>30</v>
      </c>
      <c r="D890" s="40" t="s">
        <v>30</v>
      </c>
      <c r="E890" s="35">
        <v>617</v>
      </c>
    </row>
    <row r="891" spans="1:5" ht="19.5" customHeight="1" hidden="1">
      <c r="A891" s="43"/>
      <c r="B891" s="44"/>
      <c r="C891" s="40" t="s">
        <v>21</v>
      </c>
      <c r="D891" s="40" t="s">
        <v>21</v>
      </c>
      <c r="E891" s="35">
        <v>215180</v>
      </c>
    </row>
    <row r="892" spans="1:5" ht="19.5" customHeight="1" hidden="1">
      <c r="A892" s="43"/>
      <c r="B892" s="44"/>
      <c r="C892" s="40" t="s">
        <v>22</v>
      </c>
      <c r="D892" s="40" t="s">
        <v>22</v>
      </c>
      <c r="E892" s="35">
        <v>17339</v>
      </c>
    </row>
    <row r="893" spans="1:5" ht="19.5" customHeight="1" hidden="1">
      <c r="A893" s="43"/>
      <c r="B893" s="44"/>
      <c r="C893" s="40" t="s">
        <v>23</v>
      </c>
      <c r="D893" s="40" t="s">
        <v>23</v>
      </c>
      <c r="E893" s="35">
        <v>41956</v>
      </c>
    </row>
    <row r="894" spans="1:5" ht="19.5" customHeight="1" hidden="1">
      <c r="A894" s="43"/>
      <c r="B894" s="44"/>
      <c r="C894" s="40" t="s">
        <v>24</v>
      </c>
      <c r="D894" s="40" t="s">
        <v>24</v>
      </c>
      <c r="E894" s="35">
        <v>5705</v>
      </c>
    </row>
    <row r="895" spans="1:5" ht="19.5" customHeight="1" hidden="1">
      <c r="A895" s="43"/>
      <c r="B895" s="44"/>
      <c r="C895" s="40" t="s">
        <v>13</v>
      </c>
      <c r="D895" s="40" t="s">
        <v>13</v>
      </c>
      <c r="E895" s="35">
        <v>700</v>
      </c>
    </row>
    <row r="896" spans="1:5" ht="19.5" customHeight="1" hidden="1">
      <c r="A896" s="43"/>
      <c r="B896" s="44"/>
      <c r="C896" s="40" t="s">
        <v>88</v>
      </c>
      <c r="D896" s="40" t="s">
        <v>88</v>
      </c>
      <c r="E896" s="35"/>
    </row>
    <row r="897" spans="1:5" ht="19.5" customHeight="1" hidden="1">
      <c r="A897" s="43"/>
      <c r="B897" s="44"/>
      <c r="C897" s="40" t="s">
        <v>31</v>
      </c>
      <c r="D897" s="40" t="s">
        <v>31</v>
      </c>
      <c r="E897" s="35">
        <v>1200</v>
      </c>
    </row>
    <row r="898" spans="1:5" ht="19.5" customHeight="1" hidden="1">
      <c r="A898" s="43"/>
      <c r="B898" s="44"/>
      <c r="C898" s="40" t="s">
        <v>32</v>
      </c>
      <c r="D898" s="40" t="s">
        <v>32</v>
      </c>
      <c r="E898" s="35"/>
    </row>
    <row r="899" spans="1:5" ht="19.5" customHeight="1" hidden="1">
      <c r="A899" s="43"/>
      <c r="B899" s="44"/>
      <c r="C899" s="40" t="s">
        <v>9</v>
      </c>
      <c r="D899" s="40" t="s">
        <v>9</v>
      </c>
      <c r="E899" s="35">
        <v>643</v>
      </c>
    </row>
    <row r="900" spans="1:5" ht="19.5" customHeight="1" hidden="1">
      <c r="A900" s="43"/>
      <c r="B900" s="44"/>
      <c r="C900" s="40" t="s">
        <v>27</v>
      </c>
      <c r="D900" s="40" t="s">
        <v>27</v>
      </c>
      <c r="E900" s="35">
        <v>1000</v>
      </c>
    </row>
    <row r="901" spans="1:5" ht="19.5" customHeight="1" hidden="1">
      <c r="A901" s="43"/>
      <c r="B901" s="44"/>
      <c r="C901" s="40" t="s">
        <v>33</v>
      </c>
      <c r="D901" s="40" t="s">
        <v>33</v>
      </c>
      <c r="E901" s="35">
        <v>100</v>
      </c>
    </row>
    <row r="902" spans="1:5" ht="19.5" customHeight="1" hidden="1">
      <c r="A902" s="43"/>
      <c r="B902" s="44"/>
      <c r="C902" s="40" t="s">
        <v>34</v>
      </c>
      <c r="D902" s="40" t="s">
        <v>34</v>
      </c>
      <c r="E902" s="35">
        <v>14420</v>
      </c>
    </row>
    <row r="903" spans="1:5" ht="19.5" customHeight="1" hidden="1">
      <c r="A903" s="45"/>
      <c r="B903" s="46"/>
      <c r="C903" s="49" t="s">
        <v>10</v>
      </c>
      <c r="D903" s="49" t="s">
        <v>10</v>
      </c>
      <c r="E903" s="41">
        <f>SUM(E890:E902)</f>
        <v>298860</v>
      </c>
    </row>
    <row r="904" spans="1:5" ht="19.5" customHeight="1" hidden="1">
      <c r="A904" s="43" t="s">
        <v>53</v>
      </c>
      <c r="B904" s="44" t="s">
        <v>128</v>
      </c>
      <c r="C904" s="40" t="s">
        <v>9</v>
      </c>
      <c r="D904" s="40" t="s">
        <v>9</v>
      </c>
      <c r="E904" s="35"/>
    </row>
    <row r="905" spans="1:5" ht="19.5" customHeight="1" hidden="1" thickBot="1">
      <c r="A905" s="43"/>
      <c r="B905" s="44"/>
      <c r="C905" s="48" t="s">
        <v>10</v>
      </c>
      <c r="D905" s="48" t="s">
        <v>10</v>
      </c>
      <c r="E905" s="41">
        <f>SUM(E904:E904)</f>
        <v>0</v>
      </c>
    </row>
    <row r="906" spans="1:5" ht="19.5" customHeight="1" hidden="1" thickBot="1">
      <c r="A906" s="87" t="s">
        <v>3</v>
      </c>
      <c r="B906" s="87"/>
      <c r="C906" s="87"/>
      <c r="D906" s="87"/>
      <c r="E906" s="57">
        <f>SUM(E905,E903,E889,E887)</f>
        <v>298860</v>
      </c>
    </row>
    <row r="907" spans="1:5" s="64" customFormat="1" ht="19.5" customHeight="1" hidden="1" thickBot="1">
      <c r="A907" s="65"/>
      <c r="B907" s="66"/>
      <c r="C907" s="66"/>
      <c r="D907" s="66"/>
      <c r="E907" s="67"/>
    </row>
    <row r="908" spans="1:5" ht="18.75" hidden="1" thickBot="1">
      <c r="A908" s="341" t="s">
        <v>125</v>
      </c>
      <c r="B908" s="342"/>
      <c r="C908" s="342"/>
      <c r="D908" s="342"/>
      <c r="E908" s="342"/>
    </row>
    <row r="909" spans="1:5" ht="12.75" customHeight="1" hidden="1">
      <c r="A909" s="88" t="s">
        <v>0</v>
      </c>
      <c r="B909" s="92"/>
      <c r="C909" s="93"/>
      <c r="D909" s="93"/>
      <c r="E909" s="191"/>
    </row>
    <row r="910" spans="1:5" ht="13.5" hidden="1" thickBot="1">
      <c r="A910" s="89"/>
      <c r="B910" s="85"/>
      <c r="C910" s="86"/>
      <c r="D910" s="86"/>
      <c r="E910" s="187"/>
    </row>
    <row r="911" spans="1:5" ht="13.5" hidden="1" thickBot="1">
      <c r="A911" s="3" t="s">
        <v>4</v>
      </c>
      <c r="B911" s="4" t="s">
        <v>5</v>
      </c>
      <c r="C911" s="5" t="s">
        <v>6</v>
      </c>
      <c r="D911" s="5" t="s">
        <v>6</v>
      </c>
      <c r="E911" s="188"/>
    </row>
    <row r="912" spans="1:5" ht="13.5" hidden="1" thickBot="1">
      <c r="A912" s="6">
        <v>1</v>
      </c>
      <c r="B912" s="7">
        <v>2</v>
      </c>
      <c r="C912" s="8">
        <v>3</v>
      </c>
      <c r="D912" s="8">
        <v>3</v>
      </c>
      <c r="E912" s="189">
        <v>4</v>
      </c>
    </row>
    <row r="913" spans="1:5" ht="19.5" customHeight="1" hidden="1">
      <c r="A913" s="43" t="s">
        <v>39</v>
      </c>
      <c r="B913" s="44" t="s">
        <v>57</v>
      </c>
      <c r="C913" s="40" t="s">
        <v>9</v>
      </c>
      <c r="D913" s="40" t="s">
        <v>9</v>
      </c>
      <c r="E913" s="35"/>
    </row>
    <row r="914" spans="1:5" ht="19.5" customHeight="1" hidden="1">
      <c r="A914" s="43"/>
      <c r="B914" s="44"/>
      <c r="C914" s="48" t="s">
        <v>10</v>
      </c>
      <c r="D914" s="48" t="s">
        <v>10</v>
      </c>
      <c r="E914" s="41">
        <f>SUM(E913:E913)</f>
        <v>0</v>
      </c>
    </row>
    <row r="915" spans="1:5" ht="19.5" customHeight="1" hidden="1">
      <c r="A915" s="43" t="s">
        <v>39</v>
      </c>
      <c r="B915" s="44" t="s">
        <v>42</v>
      </c>
      <c r="C915" s="40" t="s">
        <v>34</v>
      </c>
      <c r="D915" s="40" t="s">
        <v>249</v>
      </c>
      <c r="E915" s="35"/>
    </row>
    <row r="916" spans="1:5" ht="19.5" customHeight="1" hidden="1">
      <c r="A916" s="43"/>
      <c r="B916" s="44"/>
      <c r="C916" s="48" t="s">
        <v>10</v>
      </c>
      <c r="D916" s="48" t="s">
        <v>10</v>
      </c>
      <c r="E916" s="41">
        <f>SUM(E915:E915)</f>
        <v>0</v>
      </c>
    </row>
    <row r="917" spans="1:5" ht="19.5" customHeight="1" hidden="1">
      <c r="A917" s="43" t="s">
        <v>53</v>
      </c>
      <c r="B917" s="44" t="s">
        <v>54</v>
      </c>
      <c r="C917" s="40" t="s">
        <v>30</v>
      </c>
      <c r="D917" s="40" t="s">
        <v>30</v>
      </c>
      <c r="E917" s="35">
        <v>1078</v>
      </c>
    </row>
    <row r="918" spans="1:5" ht="19.5" customHeight="1" hidden="1">
      <c r="A918" s="43"/>
      <c r="B918" s="44"/>
      <c r="C918" s="40" t="s">
        <v>21</v>
      </c>
      <c r="D918" s="40" t="s">
        <v>21</v>
      </c>
      <c r="E918" s="35">
        <v>165564</v>
      </c>
    </row>
    <row r="919" spans="1:5" ht="19.5" customHeight="1" hidden="1">
      <c r="A919" s="43"/>
      <c r="B919" s="44"/>
      <c r="C919" s="40" t="s">
        <v>22</v>
      </c>
      <c r="D919" s="40" t="s">
        <v>22</v>
      </c>
      <c r="E919" s="35">
        <v>12620</v>
      </c>
    </row>
    <row r="920" spans="1:5" ht="19.5" customHeight="1" hidden="1">
      <c r="A920" s="43"/>
      <c r="B920" s="44"/>
      <c r="C920" s="40" t="s">
        <v>23</v>
      </c>
      <c r="D920" s="40" t="s">
        <v>23</v>
      </c>
      <c r="E920" s="35">
        <v>31592</v>
      </c>
    </row>
    <row r="921" spans="1:5" ht="19.5" customHeight="1" hidden="1">
      <c r="A921" s="43"/>
      <c r="B921" s="44"/>
      <c r="C921" s="40" t="s">
        <v>24</v>
      </c>
      <c r="D921" s="40" t="s">
        <v>24</v>
      </c>
      <c r="E921" s="35">
        <v>4365</v>
      </c>
    </row>
    <row r="922" spans="1:5" ht="19.5" customHeight="1" hidden="1">
      <c r="A922" s="43"/>
      <c r="B922" s="44"/>
      <c r="C922" s="40" t="s">
        <v>13</v>
      </c>
      <c r="D922" s="40" t="s">
        <v>13</v>
      </c>
      <c r="E922" s="35">
        <v>10168</v>
      </c>
    </row>
    <row r="923" spans="1:5" ht="19.5" customHeight="1" hidden="1">
      <c r="A923" s="43"/>
      <c r="B923" s="44"/>
      <c r="C923" s="40" t="s">
        <v>88</v>
      </c>
      <c r="D923" s="40" t="s">
        <v>88</v>
      </c>
      <c r="E923" s="35">
        <v>1500</v>
      </c>
    </row>
    <row r="924" spans="1:5" ht="19.5" customHeight="1" hidden="1">
      <c r="A924" s="43"/>
      <c r="B924" s="44"/>
      <c r="C924" s="40" t="s">
        <v>31</v>
      </c>
      <c r="D924" s="40" t="s">
        <v>31</v>
      </c>
      <c r="E924" s="35">
        <v>700</v>
      </c>
    </row>
    <row r="925" spans="1:5" ht="19.5" customHeight="1" hidden="1">
      <c r="A925" s="43"/>
      <c r="B925" s="44"/>
      <c r="C925" s="40" t="s">
        <v>32</v>
      </c>
      <c r="D925" s="40" t="s">
        <v>32</v>
      </c>
      <c r="E925" s="35"/>
    </row>
    <row r="926" spans="1:5" ht="19.5" customHeight="1" hidden="1">
      <c r="A926" s="43"/>
      <c r="B926" s="44"/>
      <c r="C926" s="40" t="s">
        <v>9</v>
      </c>
      <c r="D926" s="40" t="s">
        <v>9</v>
      </c>
      <c r="E926" s="35">
        <v>12240</v>
      </c>
    </row>
    <row r="927" spans="1:5" ht="19.5" customHeight="1" hidden="1">
      <c r="A927" s="43"/>
      <c r="B927" s="44"/>
      <c r="C927" s="40" t="s">
        <v>27</v>
      </c>
      <c r="D927" s="40" t="s">
        <v>27</v>
      </c>
      <c r="E927" s="35">
        <v>1500</v>
      </c>
    </row>
    <row r="928" spans="1:5" ht="19.5" customHeight="1" hidden="1">
      <c r="A928" s="43"/>
      <c r="B928" s="44"/>
      <c r="C928" s="40" t="s">
        <v>33</v>
      </c>
      <c r="D928" s="40" t="s">
        <v>33</v>
      </c>
      <c r="E928" s="35">
        <v>318</v>
      </c>
    </row>
    <row r="929" spans="1:5" ht="19.5" customHeight="1" hidden="1">
      <c r="A929" s="43"/>
      <c r="B929" s="44"/>
      <c r="C929" s="40" t="s">
        <v>34</v>
      </c>
      <c r="D929" s="40" t="s">
        <v>34</v>
      </c>
      <c r="E929" s="35">
        <v>10665</v>
      </c>
    </row>
    <row r="930" spans="1:5" ht="19.5" customHeight="1" hidden="1">
      <c r="A930" s="45"/>
      <c r="B930" s="46"/>
      <c r="C930" s="49" t="s">
        <v>10</v>
      </c>
      <c r="D930" s="49" t="s">
        <v>10</v>
      </c>
      <c r="E930" s="41">
        <f>SUM(E917:E929)</f>
        <v>252310</v>
      </c>
    </row>
    <row r="931" spans="1:5" ht="19.5" customHeight="1" hidden="1">
      <c r="A931" s="43" t="s">
        <v>53</v>
      </c>
      <c r="B931" s="44" t="s">
        <v>128</v>
      </c>
      <c r="C931" s="40" t="s">
        <v>9</v>
      </c>
      <c r="D931" s="40" t="s">
        <v>9</v>
      </c>
      <c r="E931" s="35"/>
    </row>
    <row r="932" spans="1:5" ht="19.5" customHeight="1" hidden="1" thickBot="1">
      <c r="A932" s="43"/>
      <c r="B932" s="44"/>
      <c r="C932" s="48" t="s">
        <v>10</v>
      </c>
      <c r="D932" s="48" t="s">
        <v>10</v>
      </c>
      <c r="E932" s="41">
        <f>SUM(E931:E931)</f>
        <v>0</v>
      </c>
    </row>
    <row r="933" spans="1:5" ht="19.5" customHeight="1" hidden="1" thickBot="1">
      <c r="A933" s="87" t="s">
        <v>3</v>
      </c>
      <c r="B933" s="87"/>
      <c r="C933" s="87"/>
      <c r="D933" s="87"/>
      <c r="E933" s="57">
        <f>SUM(E932,E930,E916,E914)</f>
        <v>252310</v>
      </c>
    </row>
    <row r="934" spans="1:5" s="64" customFormat="1" ht="19.5" customHeight="1" hidden="1" thickBot="1">
      <c r="A934" s="65"/>
      <c r="B934" s="66"/>
      <c r="C934" s="66"/>
      <c r="D934" s="66"/>
      <c r="E934" s="67"/>
    </row>
    <row r="935" spans="1:5" ht="18.75" hidden="1" thickBot="1">
      <c r="A935" s="341" t="s">
        <v>126</v>
      </c>
      <c r="B935" s="342"/>
      <c r="C935" s="342"/>
      <c r="D935" s="342"/>
      <c r="E935" s="342"/>
    </row>
    <row r="936" spans="1:5" ht="12.75" customHeight="1" hidden="1">
      <c r="A936" s="88" t="s">
        <v>0</v>
      </c>
      <c r="B936" s="92"/>
      <c r="C936" s="93"/>
      <c r="D936" s="93"/>
      <c r="E936" s="191"/>
    </row>
    <row r="937" spans="1:5" ht="13.5" hidden="1" thickBot="1">
      <c r="A937" s="89"/>
      <c r="B937" s="85"/>
      <c r="C937" s="86"/>
      <c r="D937" s="86"/>
      <c r="E937" s="187"/>
    </row>
    <row r="938" spans="1:5" ht="13.5" hidden="1" thickBot="1">
      <c r="A938" s="3" t="s">
        <v>4</v>
      </c>
      <c r="B938" s="4" t="s">
        <v>5</v>
      </c>
      <c r="C938" s="5" t="s">
        <v>6</v>
      </c>
      <c r="D938" s="5" t="s">
        <v>6</v>
      </c>
      <c r="E938" s="188"/>
    </row>
    <row r="939" spans="1:5" ht="13.5" hidden="1" thickBot="1">
      <c r="A939" s="6">
        <v>1</v>
      </c>
      <c r="B939" s="7">
        <v>2</v>
      </c>
      <c r="C939" s="8">
        <v>3</v>
      </c>
      <c r="D939" s="8">
        <v>3</v>
      </c>
      <c r="E939" s="189">
        <v>4</v>
      </c>
    </row>
    <row r="940" spans="1:5" ht="19.5" customHeight="1" hidden="1">
      <c r="A940" s="43" t="s">
        <v>39</v>
      </c>
      <c r="B940" s="44" t="s">
        <v>57</v>
      </c>
      <c r="C940" s="40" t="s">
        <v>9</v>
      </c>
      <c r="D940" s="40" t="s">
        <v>9</v>
      </c>
      <c r="E940" s="35"/>
    </row>
    <row r="941" spans="1:5" ht="19.5" customHeight="1" hidden="1">
      <c r="A941" s="43"/>
      <c r="B941" s="44"/>
      <c r="C941" s="48" t="s">
        <v>10</v>
      </c>
      <c r="D941" s="48" t="s">
        <v>10</v>
      </c>
      <c r="E941" s="41">
        <f>SUM(E940:E940)</f>
        <v>0</v>
      </c>
    </row>
    <row r="942" spans="1:5" ht="19.5" customHeight="1" hidden="1">
      <c r="A942" s="43" t="s">
        <v>39</v>
      </c>
      <c r="B942" s="44" t="s">
        <v>42</v>
      </c>
      <c r="C942" s="40" t="s">
        <v>34</v>
      </c>
      <c r="D942" s="40" t="s">
        <v>34</v>
      </c>
      <c r="E942" s="35"/>
    </row>
    <row r="943" spans="1:5" ht="19.5" customHeight="1" hidden="1">
      <c r="A943" s="43"/>
      <c r="B943" s="44"/>
      <c r="C943" s="48" t="s">
        <v>10</v>
      </c>
      <c r="D943" s="48" t="s">
        <v>10</v>
      </c>
      <c r="E943" s="41">
        <f>SUM(E942:E942)</f>
        <v>0</v>
      </c>
    </row>
    <row r="944" spans="1:5" ht="19.5" customHeight="1" hidden="1">
      <c r="A944" s="43" t="s">
        <v>53</v>
      </c>
      <c r="B944" s="44" t="s">
        <v>99</v>
      </c>
      <c r="C944" s="40" t="s">
        <v>30</v>
      </c>
      <c r="D944" s="40" t="s">
        <v>30</v>
      </c>
      <c r="E944" s="35">
        <v>346</v>
      </c>
    </row>
    <row r="945" spans="1:5" ht="19.5" customHeight="1" hidden="1">
      <c r="A945" s="43"/>
      <c r="B945" s="44"/>
      <c r="C945" s="40" t="s">
        <v>21</v>
      </c>
      <c r="D945" s="40" t="s">
        <v>21</v>
      </c>
      <c r="E945" s="35">
        <v>193160</v>
      </c>
    </row>
    <row r="946" spans="1:5" ht="19.5" customHeight="1" hidden="1">
      <c r="A946" s="43"/>
      <c r="B946" s="44"/>
      <c r="C946" s="40" t="s">
        <v>22</v>
      </c>
      <c r="D946" s="40" t="s">
        <v>22</v>
      </c>
      <c r="E946" s="35">
        <v>14978</v>
      </c>
    </row>
    <row r="947" spans="1:5" ht="19.5" customHeight="1" hidden="1">
      <c r="A947" s="43"/>
      <c r="B947" s="44"/>
      <c r="C947" s="40" t="s">
        <v>23</v>
      </c>
      <c r="D947" s="40" t="s">
        <v>23</v>
      </c>
      <c r="E947" s="35">
        <v>36844</v>
      </c>
    </row>
    <row r="948" spans="1:5" ht="19.5" customHeight="1" hidden="1">
      <c r="A948" s="43"/>
      <c r="B948" s="44"/>
      <c r="C948" s="40" t="s">
        <v>24</v>
      </c>
      <c r="D948" s="40" t="s">
        <v>24</v>
      </c>
      <c r="E948" s="35">
        <v>5018</v>
      </c>
    </row>
    <row r="949" spans="1:5" ht="19.5" customHeight="1" hidden="1">
      <c r="A949" s="43"/>
      <c r="B949" s="44"/>
      <c r="C949" s="40" t="s">
        <v>13</v>
      </c>
      <c r="D949" s="40" t="s">
        <v>13</v>
      </c>
      <c r="E949" s="35">
        <v>351</v>
      </c>
    </row>
    <row r="950" spans="1:5" ht="19.5" customHeight="1" hidden="1">
      <c r="A950" s="43"/>
      <c r="B950" s="44"/>
      <c r="C950" s="40" t="s">
        <v>88</v>
      </c>
      <c r="D950" s="40" t="s">
        <v>88</v>
      </c>
      <c r="E950" s="35"/>
    </row>
    <row r="951" spans="1:5" ht="19.5" customHeight="1" hidden="1">
      <c r="A951" s="43"/>
      <c r="B951" s="44"/>
      <c r="C951" s="40" t="s">
        <v>31</v>
      </c>
      <c r="D951" s="40" t="s">
        <v>31</v>
      </c>
      <c r="E951" s="35">
        <v>6000</v>
      </c>
    </row>
    <row r="952" spans="1:5" ht="19.5" customHeight="1" hidden="1">
      <c r="A952" s="43"/>
      <c r="B952" s="44"/>
      <c r="C952" s="40" t="s">
        <v>32</v>
      </c>
      <c r="D952" s="40" t="s">
        <v>32</v>
      </c>
      <c r="E952" s="35"/>
    </row>
    <row r="953" spans="1:5" ht="19.5" customHeight="1" hidden="1">
      <c r="A953" s="43"/>
      <c r="B953" s="44"/>
      <c r="C953" s="40" t="s">
        <v>9</v>
      </c>
      <c r="D953" s="40" t="s">
        <v>9</v>
      </c>
      <c r="E953" s="35">
        <v>4000</v>
      </c>
    </row>
    <row r="954" spans="1:5" ht="19.5" customHeight="1" hidden="1">
      <c r="A954" s="43"/>
      <c r="B954" s="44"/>
      <c r="C954" s="40" t="s">
        <v>27</v>
      </c>
      <c r="D954" s="40" t="s">
        <v>27</v>
      </c>
      <c r="E954" s="35">
        <v>400</v>
      </c>
    </row>
    <row r="955" spans="1:5" ht="19.5" customHeight="1" hidden="1">
      <c r="A955" s="43"/>
      <c r="B955" s="44"/>
      <c r="C955" s="40" t="s">
        <v>33</v>
      </c>
      <c r="D955" s="40" t="s">
        <v>33</v>
      </c>
      <c r="E955" s="35">
        <v>400</v>
      </c>
    </row>
    <row r="956" spans="1:5" ht="19.5" customHeight="1" hidden="1">
      <c r="A956" s="43"/>
      <c r="B956" s="44"/>
      <c r="C956" s="40" t="s">
        <v>34</v>
      </c>
      <c r="D956" s="40" t="s">
        <v>34</v>
      </c>
      <c r="E956" s="35">
        <v>13028</v>
      </c>
    </row>
    <row r="957" spans="1:5" ht="22.5" customHeight="1" hidden="1">
      <c r="A957" s="45"/>
      <c r="B957" s="46"/>
      <c r="C957" s="49" t="s">
        <v>10</v>
      </c>
      <c r="D957" s="49" t="s">
        <v>10</v>
      </c>
      <c r="E957" s="41">
        <f>SUM(E944:E956)</f>
        <v>274525</v>
      </c>
    </row>
    <row r="958" spans="1:5" ht="19.5" customHeight="1" hidden="1">
      <c r="A958" s="43" t="s">
        <v>53</v>
      </c>
      <c r="B958" s="44" t="s">
        <v>128</v>
      </c>
      <c r="C958" s="40" t="s">
        <v>9</v>
      </c>
      <c r="D958" s="40" t="s">
        <v>9</v>
      </c>
      <c r="E958" s="35"/>
    </row>
    <row r="959" spans="1:5" ht="19.5" customHeight="1" hidden="1" thickBot="1">
      <c r="A959" s="43"/>
      <c r="B959" s="44"/>
      <c r="C959" s="48" t="s">
        <v>10</v>
      </c>
      <c r="D959" s="48" t="s">
        <v>10</v>
      </c>
      <c r="E959" s="41">
        <f>SUM(E958:E958)</f>
        <v>0</v>
      </c>
    </row>
    <row r="960" spans="1:5" ht="19.5" customHeight="1" hidden="1" thickBot="1">
      <c r="A960" s="87" t="s">
        <v>3</v>
      </c>
      <c r="B960" s="87"/>
      <c r="C960" s="87"/>
      <c r="D960" s="87"/>
      <c r="E960" s="57">
        <f>SUM(E959,E957,E943,E941)</f>
        <v>274525</v>
      </c>
    </row>
    <row r="961" ht="12.75" hidden="1"/>
    <row r="962" ht="12.75" hidden="1"/>
    <row r="963" ht="12.75" hidden="1"/>
    <row r="964" ht="12.75" hidden="1"/>
    <row r="965" ht="13.5" hidden="1" thickBot="1"/>
    <row r="966" spans="1:5" s="204" customFormat="1" ht="19.5" customHeight="1" hidden="1" thickBot="1">
      <c r="A966" s="108" t="s">
        <v>3</v>
      </c>
      <c r="B966" s="108"/>
      <c r="C966" s="108"/>
      <c r="D966" s="108"/>
      <c r="E966" s="69" t="e">
        <f>SUM(E226,#REF!,E254,E274,E308,E349,E399,E432,E465,E512,E559,E602,E636,E667,E692,E718,E744,E769,E800,E836,E854,E879,E906,E933,E960)</f>
        <v>#REF!</v>
      </c>
    </row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</sheetData>
  <mergeCells count="63">
    <mergeCell ref="A694:D694"/>
    <mergeCell ref="A720:D720"/>
    <mergeCell ref="B669:E669"/>
    <mergeCell ref="A638:E638"/>
    <mergeCell ref="C198:D198"/>
    <mergeCell ref="C111:D111"/>
    <mergeCell ref="A935:E935"/>
    <mergeCell ref="A802:E802"/>
    <mergeCell ref="A838:E838"/>
    <mergeCell ref="A856:E856"/>
    <mergeCell ref="A881:E881"/>
    <mergeCell ref="A746:D746"/>
    <mergeCell ref="A771:E771"/>
    <mergeCell ref="A908:E908"/>
    <mergeCell ref="C220:D220"/>
    <mergeCell ref="C217:D217"/>
    <mergeCell ref="E257:E259"/>
    <mergeCell ref="E106:E108"/>
    <mergeCell ref="C222:D222"/>
    <mergeCell ref="C215:D215"/>
    <mergeCell ref="C206:D206"/>
    <mergeCell ref="C204:D204"/>
    <mergeCell ref="C117:D117"/>
    <mergeCell ref="C135:D135"/>
    <mergeCell ref="A561:D561"/>
    <mergeCell ref="A351:D351"/>
    <mergeCell ref="A226:C226"/>
    <mergeCell ref="B256:E256"/>
    <mergeCell ref="A467:D467"/>
    <mergeCell ref="A7:E7"/>
    <mergeCell ref="D10:D12"/>
    <mergeCell ref="A95:D95"/>
    <mergeCell ref="E10:E12"/>
    <mergeCell ref="A10:C11"/>
    <mergeCell ref="C196:D196"/>
    <mergeCell ref="C208:D208"/>
    <mergeCell ref="A273:D273"/>
    <mergeCell ref="A257:C258"/>
    <mergeCell ref="D257:D259"/>
    <mergeCell ref="C202:D202"/>
    <mergeCell ref="C200:D200"/>
    <mergeCell ref="C225:D225"/>
    <mergeCell ref="C213:D213"/>
    <mergeCell ref="C211:D211"/>
    <mergeCell ref="C192:D192"/>
    <mergeCell ref="C175:D175"/>
    <mergeCell ref="C183:D183"/>
    <mergeCell ref="C120:D120"/>
    <mergeCell ref="C124:D124"/>
    <mergeCell ref="C128:D128"/>
    <mergeCell ref="C179:D179"/>
    <mergeCell ref="C190:D190"/>
    <mergeCell ref="C185:D185"/>
    <mergeCell ref="C181:D181"/>
    <mergeCell ref="B104:D104"/>
    <mergeCell ref="C113:D113"/>
    <mergeCell ref="C170:D170"/>
    <mergeCell ref="C161:D161"/>
    <mergeCell ref="C142:D142"/>
    <mergeCell ref="C126:D126"/>
    <mergeCell ref="C130:D130"/>
    <mergeCell ref="D106:D108"/>
    <mergeCell ref="A106:C107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5"/>
  <sheetViews>
    <sheetView workbookViewId="0" topLeftCell="A1236">
      <selection activeCell="A1" sqref="A1:I1235"/>
    </sheetView>
  </sheetViews>
  <sheetFormatPr defaultColWidth="9.00390625" defaultRowHeight="12.75"/>
  <cols>
    <col min="1" max="1" width="6.375" style="17" customWidth="1"/>
    <col min="2" max="2" width="9.00390625" style="14" customWidth="1"/>
    <col min="3" max="3" width="8.875" style="14" customWidth="1"/>
    <col min="4" max="4" width="45.875" style="14" customWidth="1"/>
    <col min="5" max="5" width="23.625" style="179" customWidth="1"/>
    <col min="6" max="6" width="18.375" style="17" customWidth="1"/>
    <col min="7" max="7" width="18.375" style="14" customWidth="1"/>
    <col min="8" max="8" width="23.625" style="17" customWidth="1"/>
  </cols>
  <sheetData>
    <row r="1" ht="12.75" hidden="1">
      <c r="H1" s="179" t="s">
        <v>228</v>
      </c>
    </row>
    <row r="2" ht="12.75" hidden="1">
      <c r="H2" s="237" t="s">
        <v>256</v>
      </c>
    </row>
    <row r="3" spans="5:8" ht="12.75" hidden="1">
      <c r="E3" s="234"/>
      <c r="H3" s="179" t="s">
        <v>229</v>
      </c>
    </row>
    <row r="4" ht="12.75" hidden="1">
      <c r="H4" s="179" t="s">
        <v>257</v>
      </c>
    </row>
    <row r="5" ht="12.75" hidden="1"/>
    <row r="6" ht="12.75" hidden="1"/>
    <row r="7" spans="1:5" ht="15.75" hidden="1">
      <c r="A7" s="359" t="s">
        <v>230</v>
      </c>
      <c r="B7" s="359"/>
      <c r="C7" s="359"/>
      <c r="D7" s="359"/>
      <c r="E7" s="359"/>
    </row>
    <row r="8" ht="12.75" hidden="1"/>
    <row r="9" spans="1:8" ht="13.5" hidden="1" thickBot="1">
      <c r="A9" s="219"/>
      <c r="B9" s="220"/>
      <c r="C9" s="220"/>
      <c r="D9" s="220"/>
      <c r="E9" s="221"/>
      <c r="F9" s="219"/>
      <c r="G9" s="220"/>
      <c r="H9" s="219"/>
    </row>
    <row r="10" spans="1:8" ht="12.75" hidden="1">
      <c r="A10" s="314" t="s">
        <v>0</v>
      </c>
      <c r="B10" s="306"/>
      <c r="C10" s="307"/>
      <c r="D10" s="311" t="s">
        <v>130</v>
      </c>
      <c r="E10" s="336" t="s">
        <v>227</v>
      </c>
      <c r="F10" s="350" t="s">
        <v>245</v>
      </c>
      <c r="G10" s="353" t="s">
        <v>244</v>
      </c>
      <c r="H10" s="356" t="s">
        <v>1</v>
      </c>
    </row>
    <row r="11" spans="1:8" ht="13.5" hidden="1" thickBot="1">
      <c r="A11" s="315"/>
      <c r="B11" s="316"/>
      <c r="C11" s="317"/>
      <c r="D11" s="312"/>
      <c r="E11" s="337"/>
      <c r="F11" s="351"/>
      <c r="G11" s="354"/>
      <c r="H11" s="357"/>
    </row>
    <row r="12" spans="1:8" ht="13.5" hidden="1" thickBot="1">
      <c r="A12" s="123" t="s">
        <v>4</v>
      </c>
      <c r="B12" s="123" t="s">
        <v>5</v>
      </c>
      <c r="C12" s="123" t="s">
        <v>6</v>
      </c>
      <c r="D12" s="313"/>
      <c r="E12" s="338"/>
      <c r="F12" s="352"/>
      <c r="G12" s="355"/>
      <c r="H12" s="358"/>
    </row>
    <row r="13" spans="1:8" ht="13.5" hidden="1" thickBot="1">
      <c r="A13" s="124">
        <v>1</v>
      </c>
      <c r="B13" s="125">
        <v>2</v>
      </c>
      <c r="C13" s="124">
        <v>3</v>
      </c>
      <c r="D13" s="124">
        <v>4</v>
      </c>
      <c r="E13" s="195">
        <v>5</v>
      </c>
      <c r="F13" s="122">
        <v>6</v>
      </c>
      <c r="G13" s="222">
        <v>7</v>
      </c>
      <c r="H13" s="125">
        <v>8</v>
      </c>
    </row>
    <row r="14" spans="1:9" ht="12.75" hidden="1">
      <c r="A14" s="126" t="s">
        <v>7</v>
      </c>
      <c r="B14" s="241"/>
      <c r="C14" s="126"/>
      <c r="D14" s="126" t="s">
        <v>131</v>
      </c>
      <c r="E14" s="127">
        <f>SUM(E15,E17)</f>
        <v>114000</v>
      </c>
      <c r="F14" s="127"/>
      <c r="G14" s="127"/>
      <c r="H14" s="127">
        <f>SUM(H15,H17)</f>
        <v>15000</v>
      </c>
      <c r="I14" s="114"/>
    </row>
    <row r="15" spans="1:9" ht="25.5" hidden="1">
      <c r="A15" s="264"/>
      <c r="B15" s="265" t="s">
        <v>8</v>
      </c>
      <c r="C15" s="265"/>
      <c r="D15" s="266" t="s">
        <v>252</v>
      </c>
      <c r="E15" s="267">
        <f>SUM(E16)</f>
        <v>99000</v>
      </c>
      <c r="F15" s="267"/>
      <c r="G15" s="267"/>
      <c r="H15" s="267">
        <f>SUM(H16)</f>
        <v>0</v>
      </c>
      <c r="I15" s="121"/>
    </row>
    <row r="16" spans="1:8" ht="12.75" hidden="1">
      <c r="A16" s="131"/>
      <c r="B16" s="131"/>
      <c r="C16" s="131" t="s">
        <v>9</v>
      </c>
      <c r="D16" s="131" t="s">
        <v>132</v>
      </c>
      <c r="E16" s="151">
        <f>SUM(E382)</f>
        <v>99000</v>
      </c>
      <c r="F16" s="151"/>
      <c r="G16" s="151"/>
      <c r="H16" s="151">
        <f>SUM(H382)</f>
        <v>0</v>
      </c>
    </row>
    <row r="17" spans="1:9" ht="12.75" hidden="1">
      <c r="A17" s="133"/>
      <c r="B17" s="128" t="s">
        <v>259</v>
      </c>
      <c r="C17" s="128"/>
      <c r="D17" s="119" t="s">
        <v>260</v>
      </c>
      <c r="E17" s="129">
        <f>SUM(E18)</f>
        <v>15000</v>
      </c>
      <c r="F17" s="129"/>
      <c r="G17" s="129"/>
      <c r="H17" s="129">
        <f>SUM(H18)</f>
        <v>15000</v>
      </c>
      <c r="I17" s="121"/>
    </row>
    <row r="18" spans="1:8" ht="12.75" hidden="1">
      <c r="A18" s="130"/>
      <c r="B18" s="130"/>
      <c r="C18" s="130" t="s">
        <v>9</v>
      </c>
      <c r="D18" s="130" t="s">
        <v>132</v>
      </c>
      <c r="E18" s="135">
        <f>SUM(E384)</f>
        <v>15000</v>
      </c>
      <c r="F18" s="135"/>
      <c r="G18" s="135"/>
      <c r="H18" s="135">
        <f>SUM(H384)</f>
        <v>15000</v>
      </c>
    </row>
    <row r="19" spans="1:9" ht="12.75" hidden="1">
      <c r="A19" s="145" t="s">
        <v>11</v>
      </c>
      <c r="B19" s="146"/>
      <c r="C19" s="146"/>
      <c r="D19" s="147" t="s">
        <v>145</v>
      </c>
      <c r="E19" s="180">
        <f>SUM(E20,E24)</f>
        <v>25200</v>
      </c>
      <c r="F19" s="180"/>
      <c r="G19" s="180"/>
      <c r="H19" s="180">
        <f>SUM(H20,H24)</f>
        <v>25200</v>
      </c>
      <c r="I19" s="229"/>
    </row>
    <row r="20" spans="1:9" ht="12.75" hidden="1">
      <c r="A20" s="148"/>
      <c r="B20" s="133" t="s">
        <v>12</v>
      </c>
      <c r="C20" s="149"/>
      <c r="D20" s="150" t="s">
        <v>190</v>
      </c>
      <c r="E20" s="181">
        <f>SUM(E21:E23)</f>
        <v>4400</v>
      </c>
      <c r="F20" s="181"/>
      <c r="G20" s="181"/>
      <c r="H20" s="181">
        <f>SUM(H21:H23)</f>
        <v>4400</v>
      </c>
      <c r="I20" s="120"/>
    </row>
    <row r="21" spans="1:8" ht="12.75" hidden="1">
      <c r="A21" s="130"/>
      <c r="B21" s="130"/>
      <c r="C21" s="130" t="s">
        <v>26</v>
      </c>
      <c r="D21" s="139" t="s">
        <v>146</v>
      </c>
      <c r="E21" s="151">
        <f>SUM(E386)</f>
        <v>0</v>
      </c>
      <c r="F21" s="151"/>
      <c r="G21" s="151"/>
      <c r="H21" s="151">
        <f>SUM(H386)</f>
        <v>0</v>
      </c>
    </row>
    <row r="22" spans="1:8" ht="12.75" hidden="1">
      <c r="A22" s="130"/>
      <c r="B22" s="130"/>
      <c r="C22" s="130" t="s">
        <v>13</v>
      </c>
      <c r="D22" s="139" t="s">
        <v>138</v>
      </c>
      <c r="E22" s="151">
        <f>SUM(E387)</f>
        <v>700</v>
      </c>
      <c r="F22" s="151"/>
      <c r="G22" s="151"/>
      <c r="H22" s="151">
        <f>SUM(H387)</f>
        <v>700</v>
      </c>
    </row>
    <row r="23" spans="1:8" ht="12.75" hidden="1">
      <c r="A23" s="130"/>
      <c r="B23" s="130"/>
      <c r="C23" s="130" t="s">
        <v>9</v>
      </c>
      <c r="D23" s="139" t="s">
        <v>132</v>
      </c>
      <c r="E23" s="151">
        <f>SUM(E388)</f>
        <v>3700</v>
      </c>
      <c r="F23" s="151"/>
      <c r="G23" s="151"/>
      <c r="H23" s="151">
        <f>SUM(H388)</f>
        <v>3700</v>
      </c>
    </row>
    <row r="24" spans="1:9" ht="12.75" hidden="1">
      <c r="A24" s="133"/>
      <c r="B24" s="133" t="s">
        <v>14</v>
      </c>
      <c r="C24" s="128"/>
      <c r="D24" s="230" t="s">
        <v>191</v>
      </c>
      <c r="E24" s="137">
        <f>SUM(E25)</f>
        <v>20800</v>
      </c>
      <c r="F24" s="137"/>
      <c r="G24" s="137"/>
      <c r="H24" s="137">
        <f>SUM(H25)</f>
        <v>20800</v>
      </c>
      <c r="I24" s="121"/>
    </row>
    <row r="25" spans="1:8" ht="12.75" hidden="1">
      <c r="A25" s="130"/>
      <c r="B25" s="130"/>
      <c r="C25" s="130" t="s">
        <v>9</v>
      </c>
      <c r="D25" s="130" t="s">
        <v>132</v>
      </c>
      <c r="E25" s="151">
        <f>SUM(E390)</f>
        <v>20800</v>
      </c>
      <c r="F25" s="151"/>
      <c r="G25" s="151"/>
      <c r="H25" s="151">
        <f>SUM(H390)</f>
        <v>20800</v>
      </c>
    </row>
    <row r="26" spans="1:9" ht="12.75" hidden="1">
      <c r="A26" s="153">
        <v>600</v>
      </c>
      <c r="B26" s="146"/>
      <c r="C26" s="146"/>
      <c r="D26" s="147" t="s">
        <v>147</v>
      </c>
      <c r="E26" s="183">
        <f>SUM(E27)</f>
        <v>3401700</v>
      </c>
      <c r="F26" s="183"/>
      <c r="G26" s="183"/>
      <c r="H26" s="183">
        <f>SUM(H27)</f>
        <v>3399700</v>
      </c>
      <c r="I26" s="229"/>
    </row>
    <row r="27" spans="1:9" ht="12.75" hidden="1">
      <c r="A27" s="154"/>
      <c r="B27" s="133" t="s">
        <v>62</v>
      </c>
      <c r="C27" s="149"/>
      <c r="D27" s="155" t="s">
        <v>192</v>
      </c>
      <c r="E27" s="182">
        <f>SUM(E28:E46)</f>
        <v>3401700</v>
      </c>
      <c r="F27" s="182"/>
      <c r="G27" s="182"/>
      <c r="H27" s="182">
        <f>SUM(H28:H46)</f>
        <v>3399700</v>
      </c>
      <c r="I27" s="120"/>
    </row>
    <row r="28" spans="1:8" ht="24" hidden="1">
      <c r="A28" s="130"/>
      <c r="B28" s="130"/>
      <c r="C28" s="138" t="s">
        <v>30</v>
      </c>
      <c r="D28" s="139" t="s">
        <v>148</v>
      </c>
      <c r="E28" s="140">
        <f>SUM(E501)</f>
        <v>13000</v>
      </c>
      <c r="F28" s="140"/>
      <c r="G28" s="140"/>
      <c r="H28" s="140">
        <f>SUM(H501)</f>
        <v>13000</v>
      </c>
    </row>
    <row r="29" spans="1:8" ht="12.75" hidden="1">
      <c r="A29" s="130"/>
      <c r="B29" s="130"/>
      <c r="C29" s="138" t="s">
        <v>63</v>
      </c>
      <c r="D29" s="139" t="s">
        <v>181</v>
      </c>
      <c r="E29" s="140">
        <f>SUM(E502)</f>
        <v>2000</v>
      </c>
      <c r="F29" s="140"/>
      <c r="G29" s="140"/>
      <c r="H29" s="140"/>
    </row>
    <row r="30" spans="1:8" ht="12.75" hidden="1">
      <c r="A30" s="130"/>
      <c r="B30" s="130"/>
      <c r="C30" s="138" t="s">
        <v>21</v>
      </c>
      <c r="D30" s="139" t="s">
        <v>133</v>
      </c>
      <c r="E30" s="140">
        <f aca="true" t="shared" si="0" ref="E30:E46">SUM(E503)</f>
        <v>697800</v>
      </c>
      <c r="F30" s="140"/>
      <c r="G30" s="140"/>
      <c r="H30" s="140">
        <f aca="true" t="shared" si="1" ref="H30:H46">SUM(H503)</f>
        <v>697800</v>
      </c>
    </row>
    <row r="31" spans="1:8" ht="12.75" hidden="1">
      <c r="A31" s="130"/>
      <c r="B31" s="130"/>
      <c r="C31" s="138" t="s">
        <v>22</v>
      </c>
      <c r="D31" s="139" t="s">
        <v>135</v>
      </c>
      <c r="E31" s="140">
        <f t="shared" si="0"/>
        <v>59000</v>
      </c>
      <c r="F31" s="140"/>
      <c r="G31" s="140"/>
      <c r="H31" s="140">
        <f t="shared" si="1"/>
        <v>59000</v>
      </c>
    </row>
    <row r="32" spans="1:8" ht="12.75" hidden="1">
      <c r="A32" s="130"/>
      <c r="B32" s="130"/>
      <c r="C32" s="138" t="s">
        <v>23</v>
      </c>
      <c r="D32" s="139" t="s">
        <v>136</v>
      </c>
      <c r="E32" s="140">
        <f t="shared" si="0"/>
        <v>125000</v>
      </c>
      <c r="F32" s="140"/>
      <c r="G32" s="140"/>
      <c r="H32" s="140">
        <f t="shared" si="1"/>
        <v>125000</v>
      </c>
    </row>
    <row r="33" spans="1:8" ht="12.75" hidden="1">
      <c r="A33" s="130"/>
      <c r="B33" s="130"/>
      <c r="C33" s="138" t="s">
        <v>24</v>
      </c>
      <c r="D33" s="139" t="s">
        <v>137</v>
      </c>
      <c r="E33" s="140">
        <f t="shared" si="0"/>
        <v>18200</v>
      </c>
      <c r="F33" s="140"/>
      <c r="G33" s="140"/>
      <c r="H33" s="140">
        <f t="shared" si="1"/>
        <v>18200</v>
      </c>
    </row>
    <row r="34" spans="1:8" ht="12.75" hidden="1">
      <c r="A34" s="130"/>
      <c r="B34" s="130"/>
      <c r="C34" s="138" t="s">
        <v>64</v>
      </c>
      <c r="D34" s="139" t="s">
        <v>149</v>
      </c>
      <c r="E34" s="140">
        <f t="shared" si="0"/>
        <v>5000</v>
      </c>
      <c r="F34" s="140"/>
      <c r="G34" s="140"/>
      <c r="H34" s="140">
        <f t="shared" si="1"/>
        <v>5000</v>
      </c>
    </row>
    <row r="35" spans="1:8" ht="12.75" hidden="1">
      <c r="A35" s="130"/>
      <c r="B35" s="130"/>
      <c r="C35" s="138" t="s">
        <v>13</v>
      </c>
      <c r="D35" s="139" t="s">
        <v>138</v>
      </c>
      <c r="E35" s="140">
        <f t="shared" si="0"/>
        <v>314200</v>
      </c>
      <c r="F35" s="140"/>
      <c r="G35" s="140"/>
      <c r="H35" s="140">
        <f t="shared" si="1"/>
        <v>314200</v>
      </c>
    </row>
    <row r="36" spans="1:8" ht="12.75" hidden="1">
      <c r="A36" s="130"/>
      <c r="B36" s="130"/>
      <c r="C36" s="138" t="s">
        <v>31</v>
      </c>
      <c r="D36" s="139" t="s">
        <v>139</v>
      </c>
      <c r="E36" s="140">
        <f t="shared" si="0"/>
        <v>40000</v>
      </c>
      <c r="F36" s="140"/>
      <c r="G36" s="140"/>
      <c r="H36" s="140">
        <f t="shared" si="1"/>
        <v>40000</v>
      </c>
    </row>
    <row r="37" spans="1:8" ht="12.75" hidden="1">
      <c r="A37" s="130"/>
      <c r="B37" s="130"/>
      <c r="C37" s="130" t="s">
        <v>32</v>
      </c>
      <c r="D37" s="139" t="s">
        <v>140</v>
      </c>
      <c r="E37" s="140">
        <f t="shared" si="0"/>
        <v>236296</v>
      </c>
      <c r="F37" s="140"/>
      <c r="G37" s="140"/>
      <c r="H37" s="140">
        <f t="shared" si="1"/>
        <v>236296</v>
      </c>
    </row>
    <row r="38" spans="1:8" ht="12.75" hidden="1">
      <c r="A38" s="130"/>
      <c r="B38" s="130"/>
      <c r="C38" s="130" t="s">
        <v>9</v>
      </c>
      <c r="D38" s="139" t="s">
        <v>132</v>
      </c>
      <c r="E38" s="140">
        <f t="shared" si="0"/>
        <v>144700</v>
      </c>
      <c r="F38" s="140"/>
      <c r="G38" s="140"/>
      <c r="H38" s="140">
        <f t="shared" si="1"/>
        <v>144700</v>
      </c>
    </row>
    <row r="39" spans="1:8" ht="12.75" hidden="1">
      <c r="A39" s="130"/>
      <c r="B39" s="130"/>
      <c r="C39" s="130" t="s">
        <v>27</v>
      </c>
      <c r="D39" s="139" t="s">
        <v>141</v>
      </c>
      <c r="E39" s="140">
        <f t="shared" si="0"/>
        <v>6200</v>
      </c>
      <c r="F39" s="140"/>
      <c r="G39" s="140"/>
      <c r="H39" s="140">
        <f t="shared" si="1"/>
        <v>6200</v>
      </c>
    </row>
    <row r="40" spans="1:8" ht="12.75" hidden="1">
      <c r="A40" s="143"/>
      <c r="B40" s="143"/>
      <c r="C40" s="156" t="s">
        <v>33</v>
      </c>
      <c r="D40" s="139" t="s">
        <v>142</v>
      </c>
      <c r="E40" s="140">
        <f t="shared" si="0"/>
        <v>20000</v>
      </c>
      <c r="F40" s="140"/>
      <c r="G40" s="140"/>
      <c r="H40" s="140">
        <f t="shared" si="1"/>
        <v>20000</v>
      </c>
    </row>
    <row r="41" spans="1:8" ht="12.75" hidden="1">
      <c r="A41" s="141"/>
      <c r="B41" s="141"/>
      <c r="C41" s="142" t="s">
        <v>34</v>
      </c>
      <c r="D41" s="139" t="s">
        <v>143</v>
      </c>
      <c r="E41" s="140">
        <f t="shared" si="0"/>
        <v>27000</v>
      </c>
      <c r="F41" s="140"/>
      <c r="G41" s="140"/>
      <c r="H41" s="140">
        <f t="shared" si="1"/>
        <v>27000</v>
      </c>
    </row>
    <row r="42" spans="1:8" ht="12.75" hidden="1">
      <c r="A42" s="141"/>
      <c r="B42" s="141"/>
      <c r="C42" s="142" t="s">
        <v>35</v>
      </c>
      <c r="D42" s="139" t="s">
        <v>150</v>
      </c>
      <c r="E42" s="140">
        <f t="shared" si="0"/>
        <v>17000</v>
      </c>
      <c r="F42" s="140"/>
      <c r="G42" s="140"/>
      <c r="H42" s="140">
        <f t="shared" si="1"/>
        <v>17000</v>
      </c>
    </row>
    <row r="43" spans="1:8" ht="24" hidden="1">
      <c r="A43" s="143"/>
      <c r="B43" s="143"/>
      <c r="C43" s="156" t="s">
        <v>65</v>
      </c>
      <c r="D43" s="139" t="s">
        <v>151</v>
      </c>
      <c r="E43" s="140">
        <f t="shared" si="0"/>
        <v>6000</v>
      </c>
      <c r="F43" s="140"/>
      <c r="G43" s="140"/>
      <c r="H43" s="140">
        <f t="shared" si="1"/>
        <v>6000</v>
      </c>
    </row>
    <row r="44" spans="1:8" ht="24" hidden="1">
      <c r="A44" s="141"/>
      <c r="B44" s="141"/>
      <c r="C44" s="142" t="s">
        <v>66</v>
      </c>
      <c r="D44" s="139" t="s">
        <v>152</v>
      </c>
      <c r="E44" s="140">
        <f t="shared" si="0"/>
        <v>304</v>
      </c>
      <c r="F44" s="140"/>
      <c r="G44" s="140"/>
      <c r="H44" s="140">
        <f t="shared" si="1"/>
        <v>304</v>
      </c>
    </row>
    <row r="45" spans="1:8" ht="12.75" hidden="1">
      <c r="A45" s="141"/>
      <c r="B45" s="141"/>
      <c r="C45" s="142" t="s">
        <v>67</v>
      </c>
      <c r="D45" s="139" t="s">
        <v>153</v>
      </c>
      <c r="E45" s="140">
        <f t="shared" si="0"/>
        <v>1598350</v>
      </c>
      <c r="F45" s="140"/>
      <c r="G45" s="140"/>
      <c r="H45" s="140">
        <f t="shared" si="1"/>
        <v>1598350</v>
      </c>
    </row>
    <row r="46" spans="1:8" ht="12.75" hidden="1">
      <c r="A46" s="141"/>
      <c r="B46" s="141"/>
      <c r="C46" s="142" t="s">
        <v>36</v>
      </c>
      <c r="D46" s="139" t="s">
        <v>144</v>
      </c>
      <c r="E46" s="140">
        <f t="shared" si="0"/>
        <v>71650</v>
      </c>
      <c r="F46" s="140"/>
      <c r="G46" s="140"/>
      <c r="H46" s="140">
        <f t="shared" si="1"/>
        <v>71650</v>
      </c>
    </row>
    <row r="47" spans="1:8" ht="12.75" hidden="1">
      <c r="A47" s="153">
        <v>700</v>
      </c>
      <c r="B47" s="146"/>
      <c r="C47" s="146"/>
      <c r="D47" s="147" t="s">
        <v>154</v>
      </c>
      <c r="E47" s="132">
        <f>SUM(E48)</f>
        <v>11700</v>
      </c>
      <c r="F47" s="132"/>
      <c r="G47" s="132"/>
      <c r="H47" s="132">
        <f>SUM(H48)</f>
        <v>11700</v>
      </c>
    </row>
    <row r="48" spans="1:9" ht="12.75" hidden="1">
      <c r="A48" s="154"/>
      <c r="B48" s="157" t="s">
        <v>16</v>
      </c>
      <c r="C48" s="158"/>
      <c r="D48" s="159" t="s">
        <v>193</v>
      </c>
      <c r="E48" s="137">
        <f>SUM(E49)</f>
        <v>11700</v>
      </c>
      <c r="F48" s="137"/>
      <c r="G48" s="137"/>
      <c r="H48" s="137">
        <f>SUM(H49)</f>
        <v>11700</v>
      </c>
      <c r="I48" s="118"/>
    </row>
    <row r="49" spans="1:9" ht="12.75" hidden="1">
      <c r="A49" s="238"/>
      <c r="B49" s="238"/>
      <c r="C49" s="228">
        <v>4300</v>
      </c>
      <c r="D49" s="139" t="s">
        <v>132</v>
      </c>
      <c r="E49" s="160">
        <f>SUM(E396)</f>
        <v>11700</v>
      </c>
      <c r="F49" s="160"/>
      <c r="G49" s="160"/>
      <c r="H49" s="160">
        <f>SUM(H396)</f>
        <v>11700</v>
      </c>
      <c r="I49" s="53"/>
    </row>
    <row r="50" spans="1:8" ht="12.75" hidden="1">
      <c r="A50" s="153">
        <v>710</v>
      </c>
      <c r="B50" s="146"/>
      <c r="C50" s="146"/>
      <c r="D50" s="147" t="s">
        <v>155</v>
      </c>
      <c r="E50" s="132">
        <f>SUM(E51,E53,E55)</f>
        <v>227700</v>
      </c>
      <c r="F50" s="132"/>
      <c r="G50" s="132"/>
      <c r="H50" s="132">
        <f>SUM(H51,H53,H55)</f>
        <v>227700</v>
      </c>
    </row>
    <row r="51" spans="1:9" ht="25.5" hidden="1">
      <c r="A51" s="154"/>
      <c r="B51" s="128" t="s">
        <v>19</v>
      </c>
      <c r="C51" s="149"/>
      <c r="D51" s="134" t="s">
        <v>194</v>
      </c>
      <c r="E51" s="137">
        <f>SUM(E52)</f>
        <v>115400</v>
      </c>
      <c r="F51" s="137"/>
      <c r="G51" s="137"/>
      <c r="H51" s="137">
        <f>SUM(H52)</f>
        <v>115400</v>
      </c>
      <c r="I51" s="118"/>
    </row>
    <row r="52" spans="1:8" ht="12.75" hidden="1">
      <c r="A52" s="130"/>
      <c r="B52" s="130"/>
      <c r="C52" s="130" t="s">
        <v>9</v>
      </c>
      <c r="D52" s="139" t="s">
        <v>132</v>
      </c>
      <c r="E52" s="151">
        <f>SUM(E398)</f>
        <v>115400</v>
      </c>
      <c r="F52" s="151"/>
      <c r="G52" s="151"/>
      <c r="H52" s="151">
        <f>SUM(H398)</f>
        <v>115400</v>
      </c>
    </row>
    <row r="53" spans="1:9" ht="12.75" hidden="1">
      <c r="A53" s="128"/>
      <c r="B53" s="128" t="s">
        <v>56</v>
      </c>
      <c r="C53" s="128"/>
      <c r="D53" s="134" t="s">
        <v>195</v>
      </c>
      <c r="E53" s="137">
        <f>SUM(E54)</f>
        <v>5300</v>
      </c>
      <c r="F53" s="137"/>
      <c r="G53" s="137"/>
      <c r="H53" s="137">
        <f>SUM(H54)</f>
        <v>5300</v>
      </c>
      <c r="I53" s="118"/>
    </row>
    <row r="54" spans="1:8" ht="12.75" hidden="1">
      <c r="A54" s="130"/>
      <c r="B54" s="130"/>
      <c r="C54" s="130" t="s">
        <v>9</v>
      </c>
      <c r="D54" s="139" t="s">
        <v>132</v>
      </c>
      <c r="E54" s="151">
        <f>SUM(E400)</f>
        <v>5300</v>
      </c>
      <c r="F54" s="151"/>
      <c r="G54" s="151"/>
      <c r="H54" s="151">
        <f>SUM(H400)</f>
        <v>5300</v>
      </c>
    </row>
    <row r="55" spans="1:9" ht="12.75" hidden="1">
      <c r="A55" s="128"/>
      <c r="B55" s="128" t="s">
        <v>68</v>
      </c>
      <c r="C55" s="128"/>
      <c r="D55" s="136" t="s">
        <v>196</v>
      </c>
      <c r="E55" s="137">
        <f>SUM(E56:E67)</f>
        <v>107000</v>
      </c>
      <c r="F55" s="137"/>
      <c r="G55" s="137"/>
      <c r="H55" s="137">
        <f>SUM(H56:H67)</f>
        <v>107000</v>
      </c>
      <c r="I55" s="118"/>
    </row>
    <row r="56" spans="1:8" ht="24" hidden="1">
      <c r="A56" s="130"/>
      <c r="B56" s="130"/>
      <c r="C56" s="130" t="s">
        <v>30</v>
      </c>
      <c r="D56" s="139" t="s">
        <v>148</v>
      </c>
      <c r="E56" s="151">
        <f aca="true" t="shared" si="2" ref="E56:E65">SUM(E528)</f>
        <v>40</v>
      </c>
      <c r="F56" s="151"/>
      <c r="G56" s="151"/>
      <c r="H56" s="151">
        <f aca="true" t="shared" si="3" ref="H56:H65">SUM(H528)</f>
        <v>40</v>
      </c>
    </row>
    <row r="57" spans="1:8" ht="12.75" hidden="1">
      <c r="A57" s="130"/>
      <c r="B57" s="130"/>
      <c r="C57" s="130" t="s">
        <v>21</v>
      </c>
      <c r="D57" s="139" t="s">
        <v>133</v>
      </c>
      <c r="E57" s="151">
        <f t="shared" si="2"/>
        <v>45077</v>
      </c>
      <c r="F57" s="151"/>
      <c r="G57" s="151"/>
      <c r="H57" s="151">
        <f t="shared" si="3"/>
        <v>45077</v>
      </c>
    </row>
    <row r="58" spans="1:8" ht="24" hidden="1">
      <c r="A58" s="130"/>
      <c r="B58" s="130"/>
      <c r="C58" s="130" t="s">
        <v>58</v>
      </c>
      <c r="D58" s="139" t="s">
        <v>134</v>
      </c>
      <c r="E58" s="151">
        <f t="shared" si="2"/>
        <v>30722</v>
      </c>
      <c r="F58" s="151"/>
      <c r="G58" s="151"/>
      <c r="H58" s="151">
        <f t="shared" si="3"/>
        <v>30722</v>
      </c>
    </row>
    <row r="59" spans="1:8" ht="12.75" hidden="1">
      <c r="A59" s="130"/>
      <c r="B59" s="130"/>
      <c r="C59" s="130" t="s">
        <v>22</v>
      </c>
      <c r="D59" s="139" t="s">
        <v>135</v>
      </c>
      <c r="E59" s="151">
        <f t="shared" si="2"/>
        <v>5637</v>
      </c>
      <c r="F59" s="151"/>
      <c r="G59" s="151"/>
      <c r="H59" s="151">
        <f t="shared" si="3"/>
        <v>5637</v>
      </c>
    </row>
    <row r="60" spans="1:8" ht="12.75" hidden="1">
      <c r="A60" s="130"/>
      <c r="B60" s="130"/>
      <c r="C60" s="130" t="s">
        <v>23</v>
      </c>
      <c r="D60" s="139" t="s">
        <v>136</v>
      </c>
      <c r="E60" s="151">
        <f t="shared" si="2"/>
        <v>14242</v>
      </c>
      <c r="F60" s="151"/>
      <c r="G60" s="151"/>
      <c r="H60" s="151">
        <f t="shared" si="3"/>
        <v>14242</v>
      </c>
    </row>
    <row r="61" spans="1:8" ht="12.75" hidden="1">
      <c r="A61" s="130"/>
      <c r="B61" s="130"/>
      <c r="C61" s="130" t="s">
        <v>24</v>
      </c>
      <c r="D61" s="139" t="s">
        <v>137</v>
      </c>
      <c r="E61" s="151">
        <f t="shared" si="2"/>
        <v>1837</v>
      </c>
      <c r="F61" s="151"/>
      <c r="G61" s="151"/>
      <c r="H61" s="151">
        <f t="shared" si="3"/>
        <v>1837</v>
      </c>
    </row>
    <row r="62" spans="1:8" ht="12.75" hidden="1">
      <c r="A62" s="130"/>
      <c r="B62" s="130"/>
      <c r="C62" s="130" t="s">
        <v>13</v>
      </c>
      <c r="D62" s="139" t="s">
        <v>138</v>
      </c>
      <c r="E62" s="151">
        <f t="shared" si="2"/>
        <v>655</v>
      </c>
      <c r="F62" s="151"/>
      <c r="G62" s="151"/>
      <c r="H62" s="151">
        <f t="shared" si="3"/>
        <v>655</v>
      </c>
    </row>
    <row r="63" spans="1:8" ht="12.75" hidden="1">
      <c r="A63" s="130"/>
      <c r="B63" s="130"/>
      <c r="C63" s="130" t="s">
        <v>32</v>
      </c>
      <c r="D63" s="139" t="s">
        <v>140</v>
      </c>
      <c r="E63" s="151">
        <f t="shared" si="2"/>
        <v>0</v>
      </c>
      <c r="F63" s="151"/>
      <c r="G63" s="151"/>
      <c r="H63" s="151">
        <f t="shared" si="3"/>
        <v>0</v>
      </c>
    </row>
    <row r="64" spans="1:8" ht="12.75" hidden="1">
      <c r="A64" s="130"/>
      <c r="B64" s="130"/>
      <c r="C64" s="130" t="s">
        <v>9</v>
      </c>
      <c r="D64" s="139" t="s">
        <v>132</v>
      </c>
      <c r="E64" s="151">
        <f t="shared" si="2"/>
        <v>200</v>
      </c>
      <c r="F64" s="151"/>
      <c r="G64" s="151"/>
      <c r="H64" s="151">
        <f t="shared" si="3"/>
        <v>200</v>
      </c>
    </row>
    <row r="65" spans="1:8" ht="12.75" hidden="1">
      <c r="A65" s="130"/>
      <c r="B65" s="130"/>
      <c r="C65" s="130" t="s">
        <v>27</v>
      </c>
      <c r="D65" s="139" t="s">
        <v>141</v>
      </c>
      <c r="E65" s="151">
        <f t="shared" si="2"/>
        <v>2500</v>
      </c>
      <c r="F65" s="151"/>
      <c r="G65" s="151"/>
      <c r="H65" s="151">
        <f t="shared" si="3"/>
        <v>2500</v>
      </c>
    </row>
    <row r="66" spans="1:8" ht="12.75" hidden="1">
      <c r="A66" s="130"/>
      <c r="B66" s="130"/>
      <c r="C66" s="130" t="s">
        <v>34</v>
      </c>
      <c r="D66" s="139" t="s">
        <v>143</v>
      </c>
      <c r="E66" s="151">
        <f>SUM(E538)</f>
        <v>2090</v>
      </c>
      <c r="F66" s="151"/>
      <c r="G66" s="151"/>
      <c r="H66" s="151">
        <f>SUM(H538)</f>
        <v>2090</v>
      </c>
    </row>
    <row r="67" spans="1:8" ht="12.75" hidden="1">
      <c r="A67" s="130"/>
      <c r="B67" s="130"/>
      <c r="C67" s="130" t="s">
        <v>34</v>
      </c>
      <c r="D67" s="139" t="s">
        <v>143</v>
      </c>
      <c r="E67" s="151">
        <f>SUM(E539)</f>
        <v>4000</v>
      </c>
      <c r="F67" s="151"/>
      <c r="G67" s="151"/>
      <c r="H67" s="151">
        <f>SUM(H539)</f>
        <v>4000</v>
      </c>
    </row>
    <row r="68" spans="1:8" ht="12.75" hidden="1">
      <c r="A68" s="153">
        <v>750</v>
      </c>
      <c r="B68" s="146"/>
      <c r="C68" s="146"/>
      <c r="D68" s="147" t="s">
        <v>156</v>
      </c>
      <c r="E68" s="132">
        <f>SUM(E69,E74,E81,E100,E108)</f>
        <v>3734097</v>
      </c>
      <c r="F68" s="132">
        <f>SUM(F69,F74,F81,F100,F108)</f>
        <v>0</v>
      </c>
      <c r="G68" s="132">
        <f>SUM(G69,G74,G81,G100,G108)</f>
        <v>0</v>
      </c>
      <c r="H68" s="132">
        <f>SUM(H69,H74,H81,H100,H108)</f>
        <v>3734097</v>
      </c>
    </row>
    <row r="69" spans="1:9" ht="12.75" hidden="1">
      <c r="A69" s="154"/>
      <c r="B69" s="161">
        <v>75011</v>
      </c>
      <c r="C69" s="149"/>
      <c r="D69" s="150" t="s">
        <v>197</v>
      </c>
      <c r="E69" s="137">
        <f>SUM(E70:E73)</f>
        <v>161240</v>
      </c>
      <c r="F69" s="137"/>
      <c r="G69" s="137"/>
      <c r="H69" s="137">
        <f>SUM(H70:H73)</f>
        <v>161240</v>
      </c>
      <c r="I69" s="121"/>
    </row>
    <row r="70" spans="1:8" ht="12.75" hidden="1">
      <c r="A70" s="130"/>
      <c r="B70" s="130"/>
      <c r="C70" s="130" t="s">
        <v>21</v>
      </c>
      <c r="D70" s="139" t="s">
        <v>133</v>
      </c>
      <c r="E70" s="151">
        <f>SUM(E402)</f>
        <v>135351</v>
      </c>
      <c r="F70" s="151"/>
      <c r="G70" s="151"/>
      <c r="H70" s="151">
        <f>SUM(H402)</f>
        <v>135351</v>
      </c>
    </row>
    <row r="71" spans="1:8" ht="12.75" hidden="1">
      <c r="A71" s="130"/>
      <c r="B71" s="130"/>
      <c r="C71" s="130" t="s">
        <v>23</v>
      </c>
      <c r="D71" s="139" t="s">
        <v>136</v>
      </c>
      <c r="E71" s="151">
        <f>SUM(E403)</f>
        <v>22573</v>
      </c>
      <c r="F71" s="151"/>
      <c r="G71" s="151"/>
      <c r="H71" s="151">
        <f>SUM(H403)</f>
        <v>22573</v>
      </c>
    </row>
    <row r="72" spans="1:8" ht="12.75" hidden="1">
      <c r="A72" s="130"/>
      <c r="B72" s="130"/>
      <c r="C72" s="130" t="s">
        <v>24</v>
      </c>
      <c r="D72" s="139" t="s">
        <v>137</v>
      </c>
      <c r="E72" s="151">
        <f>SUM(E404)</f>
        <v>3316</v>
      </c>
      <c r="F72" s="151"/>
      <c r="G72" s="151"/>
      <c r="H72" s="151">
        <f>SUM(H404)</f>
        <v>3316</v>
      </c>
    </row>
    <row r="73" spans="1:8" ht="12.75" hidden="1">
      <c r="A73" s="239"/>
      <c r="B73" s="131"/>
      <c r="C73" s="131" t="s">
        <v>34</v>
      </c>
      <c r="D73" s="139" t="s">
        <v>143</v>
      </c>
      <c r="E73" s="151">
        <f>SUM(E405)</f>
        <v>0</v>
      </c>
      <c r="F73" s="151"/>
      <c r="G73" s="151"/>
      <c r="H73" s="11">
        <f>SUM(H405)</f>
        <v>0</v>
      </c>
    </row>
    <row r="74" spans="1:9" ht="12.75" hidden="1">
      <c r="A74" s="133"/>
      <c r="B74" s="133" t="s">
        <v>25</v>
      </c>
      <c r="C74" s="128"/>
      <c r="D74" s="162" t="s">
        <v>198</v>
      </c>
      <c r="E74" s="137">
        <f>SUM(E75:E80)</f>
        <v>250000</v>
      </c>
      <c r="F74" s="137">
        <f>SUM(F75:F80)</f>
        <v>0</v>
      </c>
      <c r="G74" s="137">
        <f>SUM(G75:G80)</f>
        <v>0</v>
      </c>
      <c r="H74" s="137">
        <f>SUM(H75:H80)</f>
        <v>250000</v>
      </c>
      <c r="I74" s="121"/>
    </row>
    <row r="75" spans="1:8" ht="12.75" hidden="1">
      <c r="A75" s="130"/>
      <c r="B75" s="130"/>
      <c r="C75" s="138" t="s">
        <v>26</v>
      </c>
      <c r="D75" s="139" t="s">
        <v>146</v>
      </c>
      <c r="E75" s="140">
        <f aca="true" t="shared" si="4" ref="E75:G80">SUM(E407)</f>
        <v>238753</v>
      </c>
      <c r="F75" s="140"/>
      <c r="G75" s="140">
        <f t="shared" si="4"/>
        <v>0</v>
      </c>
      <c r="H75" s="140">
        <f aca="true" t="shared" si="5" ref="H75:H80">SUM(H407)</f>
        <v>238753</v>
      </c>
    </row>
    <row r="76" spans="1:8" ht="12.75" hidden="1">
      <c r="A76" s="130"/>
      <c r="B76" s="130"/>
      <c r="C76" s="138" t="s">
        <v>23</v>
      </c>
      <c r="D76" s="139" t="s">
        <v>157</v>
      </c>
      <c r="E76" s="140">
        <f t="shared" si="4"/>
        <v>0</v>
      </c>
      <c r="F76" s="140"/>
      <c r="G76" s="140"/>
      <c r="H76" s="140">
        <f t="shared" si="5"/>
        <v>0</v>
      </c>
    </row>
    <row r="77" spans="1:8" ht="12.75" hidden="1">
      <c r="A77" s="130"/>
      <c r="B77" s="130"/>
      <c r="C77" s="138" t="s">
        <v>13</v>
      </c>
      <c r="D77" s="139" t="s">
        <v>138</v>
      </c>
      <c r="E77" s="140">
        <f t="shared" si="4"/>
        <v>2347</v>
      </c>
      <c r="F77" s="140"/>
      <c r="G77" s="140"/>
      <c r="H77" s="140">
        <f t="shared" si="5"/>
        <v>2347</v>
      </c>
    </row>
    <row r="78" spans="1:8" ht="12.75" hidden="1">
      <c r="A78" s="130"/>
      <c r="B78" s="130"/>
      <c r="C78" s="138" t="s">
        <v>9</v>
      </c>
      <c r="D78" s="139" t="s">
        <v>132</v>
      </c>
      <c r="E78" s="140">
        <f t="shared" si="4"/>
        <v>2000</v>
      </c>
      <c r="F78" s="140"/>
      <c r="G78" s="140"/>
      <c r="H78" s="140">
        <f t="shared" si="5"/>
        <v>2000</v>
      </c>
    </row>
    <row r="79" spans="1:8" ht="12.75" hidden="1">
      <c r="A79" s="130"/>
      <c r="B79" s="130"/>
      <c r="C79" s="138" t="s">
        <v>27</v>
      </c>
      <c r="D79" s="139" t="s">
        <v>141</v>
      </c>
      <c r="E79" s="140">
        <f t="shared" si="4"/>
        <v>3300</v>
      </c>
      <c r="F79" s="140">
        <f t="shared" si="4"/>
        <v>0</v>
      </c>
      <c r="G79" s="140"/>
      <c r="H79" s="140">
        <f t="shared" si="5"/>
        <v>3300</v>
      </c>
    </row>
    <row r="80" spans="1:8" ht="12.75" hidden="1">
      <c r="A80" s="130"/>
      <c r="B80" s="130"/>
      <c r="C80" s="138" t="s">
        <v>28</v>
      </c>
      <c r="D80" s="139" t="s">
        <v>158</v>
      </c>
      <c r="E80" s="140">
        <f t="shared" si="4"/>
        <v>3600</v>
      </c>
      <c r="F80" s="140">
        <f t="shared" si="4"/>
        <v>0</v>
      </c>
      <c r="G80" s="140"/>
      <c r="H80" s="140">
        <f t="shared" si="5"/>
        <v>3600</v>
      </c>
    </row>
    <row r="81" spans="1:9" ht="12.75" hidden="1">
      <c r="A81" s="133"/>
      <c r="B81" s="133" t="s">
        <v>29</v>
      </c>
      <c r="C81" s="128"/>
      <c r="D81" s="162" t="s">
        <v>199</v>
      </c>
      <c r="E81" s="137">
        <f>SUM(E82:E99)</f>
        <v>3289857</v>
      </c>
      <c r="F81" s="137">
        <f>SUM(F82:F99)</f>
        <v>0</v>
      </c>
      <c r="G81" s="137">
        <f>SUM(G82:G99)</f>
        <v>0</v>
      </c>
      <c r="H81" s="137">
        <f>SUM(H82:H99)</f>
        <v>3289857</v>
      </c>
      <c r="I81" s="121"/>
    </row>
    <row r="82" spans="1:8" ht="24" hidden="1">
      <c r="A82" s="130"/>
      <c r="B82" s="130"/>
      <c r="C82" s="138" t="s">
        <v>30</v>
      </c>
      <c r="D82" s="139" t="s">
        <v>148</v>
      </c>
      <c r="E82" s="140">
        <f>SUM(E414)</f>
        <v>8500</v>
      </c>
      <c r="F82" s="140">
        <f>SUM(F414)</f>
        <v>0</v>
      </c>
      <c r="G82" s="140"/>
      <c r="H82" s="140">
        <f aca="true" t="shared" si="6" ref="H82:H95">SUM(H414)</f>
        <v>8500</v>
      </c>
    </row>
    <row r="83" spans="1:8" ht="12.75" hidden="1">
      <c r="A83" s="130"/>
      <c r="B83" s="130"/>
      <c r="C83" s="138" t="s">
        <v>21</v>
      </c>
      <c r="D83" s="139" t="s">
        <v>133</v>
      </c>
      <c r="E83" s="140">
        <f>SUM(E415)</f>
        <v>1619600</v>
      </c>
      <c r="F83" s="140">
        <f>SUM(F415)</f>
        <v>0</v>
      </c>
      <c r="G83" s="140"/>
      <c r="H83" s="140">
        <f t="shared" si="6"/>
        <v>1619600</v>
      </c>
    </row>
    <row r="84" spans="1:8" ht="12.75" hidden="1">
      <c r="A84" s="130"/>
      <c r="B84" s="130"/>
      <c r="C84" s="138" t="s">
        <v>22</v>
      </c>
      <c r="D84" s="139" t="s">
        <v>135</v>
      </c>
      <c r="E84" s="140">
        <f aca="true" t="shared" si="7" ref="E84:E98">SUM(E416)</f>
        <v>134100</v>
      </c>
      <c r="F84" s="140"/>
      <c r="G84" s="140">
        <f>SUM(G416)</f>
        <v>0</v>
      </c>
      <c r="H84" s="140">
        <f t="shared" si="6"/>
        <v>134100</v>
      </c>
    </row>
    <row r="85" spans="1:8" ht="12.75" hidden="1">
      <c r="A85" s="130"/>
      <c r="B85" s="130"/>
      <c r="C85" s="138" t="s">
        <v>23</v>
      </c>
      <c r="D85" s="139" t="s">
        <v>136</v>
      </c>
      <c r="E85" s="140">
        <f t="shared" si="7"/>
        <v>296000</v>
      </c>
      <c r="F85" s="140"/>
      <c r="G85" s="140"/>
      <c r="H85" s="140">
        <f t="shared" si="6"/>
        <v>296000</v>
      </c>
    </row>
    <row r="86" spans="1:8" ht="12.75" hidden="1">
      <c r="A86" s="130"/>
      <c r="B86" s="130"/>
      <c r="C86" s="138" t="s">
        <v>24</v>
      </c>
      <c r="D86" s="139" t="s">
        <v>137</v>
      </c>
      <c r="E86" s="140">
        <f t="shared" si="7"/>
        <v>42000</v>
      </c>
      <c r="F86" s="140"/>
      <c r="G86" s="140"/>
      <c r="H86" s="140">
        <f>SUM(H418)</f>
        <v>42000</v>
      </c>
    </row>
    <row r="87" spans="1:8" ht="12.75" hidden="1">
      <c r="A87" s="130"/>
      <c r="B87" s="130"/>
      <c r="C87" s="138" t="s">
        <v>13</v>
      </c>
      <c r="D87" s="139" t="s">
        <v>138</v>
      </c>
      <c r="E87" s="140">
        <f t="shared" si="7"/>
        <v>447000</v>
      </c>
      <c r="F87" s="140"/>
      <c r="G87" s="140">
        <f>SUM(G419)</f>
        <v>0</v>
      </c>
      <c r="H87" s="140">
        <f t="shared" si="6"/>
        <v>447000</v>
      </c>
    </row>
    <row r="88" spans="1:8" ht="12.75" hidden="1">
      <c r="A88" s="130"/>
      <c r="B88" s="130"/>
      <c r="C88" s="138" t="s">
        <v>31</v>
      </c>
      <c r="D88" s="139" t="s">
        <v>139</v>
      </c>
      <c r="E88" s="140">
        <f t="shared" si="7"/>
        <v>55500</v>
      </c>
      <c r="F88" s="140"/>
      <c r="G88" s="140"/>
      <c r="H88" s="140">
        <f t="shared" si="6"/>
        <v>55500</v>
      </c>
    </row>
    <row r="89" spans="1:8" ht="12.75" hidden="1">
      <c r="A89" s="130"/>
      <c r="B89" s="128"/>
      <c r="C89" s="130" t="s">
        <v>32</v>
      </c>
      <c r="D89" s="139" t="s">
        <v>140</v>
      </c>
      <c r="E89" s="140">
        <f t="shared" si="7"/>
        <v>269000</v>
      </c>
      <c r="F89" s="140"/>
      <c r="G89" s="140"/>
      <c r="H89" s="140">
        <f t="shared" si="6"/>
        <v>269000</v>
      </c>
    </row>
    <row r="90" spans="1:8" ht="12.75" hidden="1">
      <c r="A90" s="130"/>
      <c r="B90" s="130"/>
      <c r="C90" s="130" t="s">
        <v>9</v>
      </c>
      <c r="D90" s="139" t="s">
        <v>132</v>
      </c>
      <c r="E90" s="140">
        <f t="shared" si="7"/>
        <v>291557</v>
      </c>
      <c r="F90" s="140"/>
      <c r="G90" s="140"/>
      <c r="H90" s="140">
        <f t="shared" si="6"/>
        <v>291557</v>
      </c>
    </row>
    <row r="91" spans="1:8" ht="12.75" hidden="1">
      <c r="A91" s="130"/>
      <c r="B91" s="130"/>
      <c r="C91" s="130" t="s">
        <v>27</v>
      </c>
      <c r="D91" s="139" t="s">
        <v>141</v>
      </c>
      <c r="E91" s="140">
        <f t="shared" si="7"/>
        <v>24500</v>
      </c>
      <c r="F91" s="140"/>
      <c r="G91" s="140"/>
      <c r="H91" s="140">
        <f t="shared" si="6"/>
        <v>24500</v>
      </c>
    </row>
    <row r="92" spans="1:8" ht="12.75" hidden="1">
      <c r="A92" s="130"/>
      <c r="B92" s="130"/>
      <c r="C92" s="130" t="s">
        <v>28</v>
      </c>
      <c r="D92" s="139" t="s">
        <v>158</v>
      </c>
      <c r="E92" s="140">
        <f t="shared" si="7"/>
        <v>4300</v>
      </c>
      <c r="F92" s="140"/>
      <c r="G92" s="140"/>
      <c r="H92" s="140">
        <f t="shared" si="6"/>
        <v>4300</v>
      </c>
    </row>
    <row r="93" spans="1:8" ht="12.75" hidden="1">
      <c r="A93" s="143"/>
      <c r="B93" s="143"/>
      <c r="C93" s="156" t="s">
        <v>33</v>
      </c>
      <c r="D93" s="139" t="s">
        <v>142</v>
      </c>
      <c r="E93" s="140">
        <f t="shared" si="7"/>
        <v>27500</v>
      </c>
      <c r="F93" s="140"/>
      <c r="G93" s="140"/>
      <c r="H93" s="140">
        <f t="shared" si="6"/>
        <v>27500</v>
      </c>
    </row>
    <row r="94" spans="1:8" ht="12.75" hidden="1">
      <c r="A94" s="141"/>
      <c r="B94" s="141"/>
      <c r="C94" s="142" t="s">
        <v>34</v>
      </c>
      <c r="D94" s="139" t="s">
        <v>143</v>
      </c>
      <c r="E94" s="140">
        <f t="shared" si="7"/>
        <v>57000</v>
      </c>
      <c r="F94" s="140">
        <f>SUM(F426)</f>
        <v>0</v>
      </c>
      <c r="G94" s="140"/>
      <c r="H94" s="140">
        <f t="shared" si="6"/>
        <v>57000</v>
      </c>
    </row>
    <row r="95" spans="1:8" ht="12.75" hidden="1">
      <c r="A95" s="141"/>
      <c r="B95" s="141"/>
      <c r="C95" s="142" t="s">
        <v>69</v>
      </c>
      <c r="D95" s="139" t="s">
        <v>159</v>
      </c>
      <c r="E95" s="140">
        <f t="shared" si="7"/>
        <v>2000</v>
      </c>
      <c r="F95" s="140"/>
      <c r="G95" s="140"/>
      <c r="H95" s="140">
        <f t="shared" si="6"/>
        <v>2000</v>
      </c>
    </row>
    <row r="96" spans="1:8" ht="12.75" hidden="1">
      <c r="A96" s="141"/>
      <c r="B96" s="141"/>
      <c r="C96" s="142" t="s">
        <v>89</v>
      </c>
      <c r="D96" s="139" t="s">
        <v>177</v>
      </c>
      <c r="E96" s="140">
        <f t="shared" si="7"/>
        <v>0</v>
      </c>
      <c r="F96" s="140"/>
      <c r="G96" s="140"/>
      <c r="H96" s="140">
        <f>SUM(H428)</f>
        <v>0</v>
      </c>
    </row>
    <row r="97" spans="1:8" ht="12.75" hidden="1">
      <c r="A97" s="141"/>
      <c r="B97" s="141"/>
      <c r="C97" s="142" t="s">
        <v>70</v>
      </c>
      <c r="D97" s="139" t="s">
        <v>160</v>
      </c>
      <c r="E97" s="140">
        <f t="shared" si="7"/>
        <v>4000</v>
      </c>
      <c r="F97" s="140"/>
      <c r="G97" s="140"/>
      <c r="H97" s="140">
        <f>SUM(H429)</f>
        <v>4000</v>
      </c>
    </row>
    <row r="98" spans="1:8" ht="12.75" hidden="1">
      <c r="A98" s="240"/>
      <c r="B98" s="143"/>
      <c r="C98" s="156" t="s">
        <v>36</v>
      </c>
      <c r="D98" s="139" t="s">
        <v>144</v>
      </c>
      <c r="E98" s="140">
        <f t="shared" si="7"/>
        <v>7300</v>
      </c>
      <c r="F98" s="140"/>
      <c r="G98" s="140"/>
      <c r="H98" s="31">
        <f>SUM(H430)</f>
        <v>7300</v>
      </c>
    </row>
    <row r="99" spans="1:8" ht="12.75" hidden="1">
      <c r="A99" s="240"/>
      <c r="B99" s="143"/>
      <c r="C99" s="156" t="s">
        <v>106</v>
      </c>
      <c r="D99" s="156" t="s">
        <v>106</v>
      </c>
      <c r="E99" s="140"/>
      <c r="F99" s="31"/>
      <c r="G99" s="226"/>
      <c r="H99" s="140"/>
    </row>
    <row r="100" spans="1:9" ht="12.75" hidden="1">
      <c r="A100" s="301"/>
      <c r="B100" s="265" t="s">
        <v>37</v>
      </c>
      <c r="C100" s="265"/>
      <c r="D100" s="152" t="s">
        <v>200</v>
      </c>
      <c r="E100" s="267">
        <f>SUM(E101:E107)</f>
        <v>33000</v>
      </c>
      <c r="F100" s="267"/>
      <c r="G100" s="165"/>
      <c r="H100" s="165">
        <f>SUM(H101:H107)</f>
        <v>33000</v>
      </c>
      <c r="I100" s="121"/>
    </row>
    <row r="101" spans="1:8" ht="12.75" hidden="1">
      <c r="A101" s="142"/>
      <c r="B101" s="142"/>
      <c r="C101" s="142" t="s">
        <v>26</v>
      </c>
      <c r="D101" s="139" t="s">
        <v>146</v>
      </c>
      <c r="E101" s="166">
        <f aca="true" t="shared" si="8" ref="E101:E107">SUM(E433)</f>
        <v>11374</v>
      </c>
      <c r="F101" s="166"/>
      <c r="G101" s="166"/>
      <c r="H101" s="166">
        <f>SUM(H433)</f>
        <v>11374</v>
      </c>
    </row>
    <row r="102" spans="1:8" ht="12.75" hidden="1">
      <c r="A102" s="142"/>
      <c r="B102" s="142"/>
      <c r="C102" s="142" t="s">
        <v>21</v>
      </c>
      <c r="D102" s="139" t="s">
        <v>133</v>
      </c>
      <c r="E102" s="166">
        <f t="shared" si="8"/>
        <v>5660</v>
      </c>
      <c r="F102" s="166"/>
      <c r="G102" s="166"/>
      <c r="H102" s="166">
        <f aca="true" t="shared" si="9" ref="H102:H107">SUM(H434)</f>
        <v>5660</v>
      </c>
    </row>
    <row r="103" spans="1:8" ht="12.75" hidden="1">
      <c r="A103" s="142"/>
      <c r="B103" s="142"/>
      <c r="C103" s="142" t="s">
        <v>23</v>
      </c>
      <c r="D103" s="139" t="s">
        <v>136</v>
      </c>
      <c r="E103" s="166">
        <f t="shared" si="8"/>
        <v>3046</v>
      </c>
      <c r="F103" s="166"/>
      <c r="G103" s="166"/>
      <c r="H103" s="166">
        <f t="shared" si="9"/>
        <v>3046</v>
      </c>
    </row>
    <row r="104" spans="1:8" ht="12.75" hidden="1">
      <c r="A104" s="142"/>
      <c r="B104" s="142"/>
      <c r="C104" s="142" t="s">
        <v>24</v>
      </c>
      <c r="D104" s="139" t="s">
        <v>137</v>
      </c>
      <c r="E104" s="166">
        <f t="shared" si="8"/>
        <v>417</v>
      </c>
      <c r="F104" s="166"/>
      <c r="G104" s="166"/>
      <c r="H104" s="166">
        <f t="shared" si="9"/>
        <v>417</v>
      </c>
    </row>
    <row r="105" spans="1:8" ht="12.75" hidden="1">
      <c r="A105" s="142"/>
      <c r="B105" s="142"/>
      <c r="C105" s="142" t="s">
        <v>13</v>
      </c>
      <c r="D105" s="139" t="s">
        <v>138</v>
      </c>
      <c r="E105" s="166">
        <f t="shared" si="8"/>
        <v>1139</v>
      </c>
      <c r="F105" s="166"/>
      <c r="G105" s="166"/>
      <c r="H105" s="166">
        <f t="shared" si="9"/>
        <v>1139</v>
      </c>
    </row>
    <row r="106" spans="1:8" ht="12.75" hidden="1">
      <c r="A106" s="142"/>
      <c r="B106" s="142"/>
      <c r="C106" s="142" t="s">
        <v>9</v>
      </c>
      <c r="D106" s="139" t="s">
        <v>132</v>
      </c>
      <c r="E106" s="166">
        <f t="shared" si="8"/>
        <v>11000</v>
      </c>
      <c r="F106" s="166"/>
      <c r="G106" s="166"/>
      <c r="H106" s="166">
        <f t="shared" si="9"/>
        <v>11000</v>
      </c>
    </row>
    <row r="107" spans="1:8" ht="12.75" hidden="1">
      <c r="A107" s="156"/>
      <c r="B107" s="156"/>
      <c r="C107" s="156" t="s">
        <v>27</v>
      </c>
      <c r="D107" s="139" t="s">
        <v>141</v>
      </c>
      <c r="E107" s="140">
        <f t="shared" si="8"/>
        <v>364</v>
      </c>
      <c r="F107" s="140"/>
      <c r="G107" s="140"/>
      <c r="H107" s="140">
        <f t="shared" si="9"/>
        <v>364</v>
      </c>
    </row>
    <row r="108" spans="1:9" ht="12.75" hidden="1">
      <c r="A108" s="128"/>
      <c r="B108" s="133" t="s">
        <v>129</v>
      </c>
      <c r="C108" s="128"/>
      <c r="D108" s="162" t="s">
        <v>201</v>
      </c>
      <c r="E108" s="165">
        <f>SUM(E109)</f>
        <v>0</v>
      </c>
      <c r="F108" s="165"/>
      <c r="G108" s="165"/>
      <c r="H108" s="165">
        <f>SUM(H109)</f>
        <v>0</v>
      </c>
      <c r="I108" s="121"/>
    </row>
    <row r="109" spans="1:8" ht="12.75" hidden="1">
      <c r="A109" s="130"/>
      <c r="B109" s="130"/>
      <c r="C109" s="130" t="s">
        <v>26</v>
      </c>
      <c r="D109" s="139" t="s">
        <v>146</v>
      </c>
      <c r="E109" s="151">
        <f>SUM(E441)</f>
        <v>0</v>
      </c>
      <c r="F109" s="151"/>
      <c r="G109" s="151"/>
      <c r="H109" s="151">
        <f>SUM(H441)</f>
        <v>0</v>
      </c>
    </row>
    <row r="110" spans="1:9" ht="38.25" hidden="1">
      <c r="A110" s="126" t="s">
        <v>241</v>
      </c>
      <c r="B110" s="126"/>
      <c r="C110" s="126"/>
      <c r="D110" s="223" t="s">
        <v>243</v>
      </c>
      <c r="E110" s="132">
        <f>SUM(E111)</f>
        <v>0</v>
      </c>
      <c r="F110" s="132">
        <f>SUM(F111)</f>
        <v>0</v>
      </c>
      <c r="G110" s="132">
        <f>SUM(G111)</f>
        <v>0</v>
      </c>
      <c r="H110" s="132">
        <f>SUM(E110,F110)-G110</f>
        <v>0</v>
      </c>
      <c r="I110" s="114"/>
    </row>
    <row r="111" spans="1:9" ht="51" hidden="1">
      <c r="A111" s="128"/>
      <c r="B111" s="128" t="s">
        <v>242</v>
      </c>
      <c r="C111" s="128"/>
      <c r="D111" s="224" t="s">
        <v>253</v>
      </c>
      <c r="E111" s="137">
        <f>SUM(E112:E113)</f>
        <v>0</v>
      </c>
      <c r="F111" s="137">
        <f>SUM(F112:F113)</f>
        <v>0</v>
      </c>
      <c r="G111" s="137">
        <f>SUM(G112:G113)</f>
        <v>0</v>
      </c>
      <c r="H111" s="132">
        <f>SUM(E111,F111)-G111</f>
        <v>0</v>
      </c>
      <c r="I111" s="118"/>
    </row>
    <row r="112" spans="1:9" ht="12.75" hidden="1">
      <c r="A112" s="128"/>
      <c r="B112" s="128"/>
      <c r="C112" s="130" t="s">
        <v>26</v>
      </c>
      <c r="D112" s="139" t="s">
        <v>146</v>
      </c>
      <c r="E112" s="140">
        <f>SUM(E446)</f>
        <v>0</v>
      </c>
      <c r="F112" s="140">
        <f>SUM(F446)</f>
        <v>0</v>
      </c>
      <c r="G112" s="140"/>
      <c r="H112" s="140">
        <f>SUM(H446)</f>
        <v>0</v>
      </c>
      <c r="I112" s="118"/>
    </row>
    <row r="113" spans="1:9" ht="12.75" hidden="1">
      <c r="A113" s="128"/>
      <c r="B113" s="128"/>
      <c r="C113" s="156" t="s">
        <v>27</v>
      </c>
      <c r="D113" s="139" t="s">
        <v>141</v>
      </c>
      <c r="E113" s="140">
        <f>SUM(E448)</f>
        <v>0</v>
      </c>
      <c r="F113" s="140"/>
      <c r="G113" s="140">
        <f>SUM(G448)</f>
        <v>0</v>
      </c>
      <c r="H113" s="140">
        <f>SUM(H448)</f>
        <v>0</v>
      </c>
      <c r="I113" s="118"/>
    </row>
    <row r="114" spans="1:9" ht="24" hidden="1">
      <c r="A114" s="153">
        <v>754</v>
      </c>
      <c r="B114" s="146"/>
      <c r="C114" s="146"/>
      <c r="D114" s="147" t="s">
        <v>161</v>
      </c>
      <c r="E114" s="183">
        <f>SUM(E115,E117,E139)</f>
        <v>1745500</v>
      </c>
      <c r="F114" s="183"/>
      <c r="G114" s="183"/>
      <c r="H114" s="183">
        <f>SUM(E114:F114)-G114</f>
        <v>1745500</v>
      </c>
      <c r="I114" s="229"/>
    </row>
    <row r="115" spans="1:9" ht="12.75" hidden="1">
      <c r="A115" s="154"/>
      <c r="B115" s="133" t="s">
        <v>71</v>
      </c>
      <c r="C115" s="149"/>
      <c r="D115" s="150" t="s">
        <v>202</v>
      </c>
      <c r="E115" s="182">
        <f>SUM(E116:E116)</f>
        <v>0</v>
      </c>
      <c r="F115" s="182"/>
      <c r="G115" s="182"/>
      <c r="H115" s="182">
        <f>SUM(H116:H116)</f>
        <v>0</v>
      </c>
      <c r="I115" s="120"/>
    </row>
    <row r="116" spans="1:8" ht="12.75" hidden="1">
      <c r="A116" s="131"/>
      <c r="B116" s="131"/>
      <c r="C116" s="131" t="s">
        <v>9</v>
      </c>
      <c r="D116" s="139" t="s">
        <v>132</v>
      </c>
      <c r="E116" s="168">
        <f>SUM(E565)</f>
        <v>0</v>
      </c>
      <c r="F116" s="168"/>
      <c r="G116" s="168"/>
      <c r="H116" s="225">
        <f>SUM(H565)</f>
        <v>0</v>
      </c>
    </row>
    <row r="117" spans="1:9" ht="25.5" hidden="1">
      <c r="A117" s="144"/>
      <c r="B117" s="133" t="s">
        <v>80</v>
      </c>
      <c r="C117" s="128"/>
      <c r="D117" s="152" t="s">
        <v>203</v>
      </c>
      <c r="E117" s="137">
        <f>SUM(E118:E138)</f>
        <v>1744600</v>
      </c>
      <c r="F117" s="137"/>
      <c r="G117" s="137"/>
      <c r="H117" s="137">
        <f>SUM(H118:H138)</f>
        <v>1744600</v>
      </c>
      <c r="I117" s="121"/>
    </row>
    <row r="118" spans="1:8" ht="24" hidden="1">
      <c r="A118" s="130"/>
      <c r="B118" s="130"/>
      <c r="C118" s="138" t="s">
        <v>30</v>
      </c>
      <c r="D118" s="139" t="s">
        <v>162</v>
      </c>
      <c r="E118" s="168">
        <f>SUM(E582)</f>
        <v>243550</v>
      </c>
      <c r="F118" s="168"/>
      <c r="G118" s="168"/>
      <c r="H118" s="225">
        <f>SUM(H582)</f>
        <v>243550</v>
      </c>
    </row>
    <row r="119" spans="1:8" ht="12.75" hidden="1">
      <c r="A119" s="130"/>
      <c r="B119" s="130"/>
      <c r="C119" s="138" t="s">
        <v>21</v>
      </c>
      <c r="D119" s="139" t="s">
        <v>133</v>
      </c>
      <c r="E119" s="168">
        <f aca="true" t="shared" si="10" ref="E119:E138">SUM(E583)</f>
        <v>6621</v>
      </c>
      <c r="F119" s="168"/>
      <c r="G119" s="168"/>
      <c r="H119" s="225">
        <f aca="true" t="shared" si="11" ref="H119:H138">SUM(H583)</f>
        <v>6621</v>
      </c>
    </row>
    <row r="120" spans="1:8" ht="12.75" hidden="1">
      <c r="A120" s="130"/>
      <c r="B120" s="130"/>
      <c r="C120" s="138" t="s">
        <v>22</v>
      </c>
      <c r="D120" s="139" t="s">
        <v>135</v>
      </c>
      <c r="E120" s="168">
        <f t="shared" si="10"/>
        <v>530</v>
      </c>
      <c r="F120" s="168"/>
      <c r="G120" s="168"/>
      <c r="H120" s="225">
        <f t="shared" si="11"/>
        <v>530</v>
      </c>
    </row>
    <row r="121" spans="1:8" ht="24" hidden="1">
      <c r="A121" s="130"/>
      <c r="B121" s="130"/>
      <c r="C121" s="138" t="s">
        <v>72</v>
      </c>
      <c r="D121" s="139" t="s">
        <v>163</v>
      </c>
      <c r="E121" s="168">
        <f t="shared" si="10"/>
        <v>1203195</v>
      </c>
      <c r="F121" s="168"/>
      <c r="G121" s="168"/>
      <c r="H121" s="225">
        <f t="shared" si="11"/>
        <v>1203195</v>
      </c>
    </row>
    <row r="122" spans="1:8" ht="24" hidden="1">
      <c r="A122" s="130"/>
      <c r="B122" s="130"/>
      <c r="C122" s="138" t="s">
        <v>73</v>
      </c>
      <c r="D122" s="139" t="s">
        <v>164</v>
      </c>
      <c r="E122" s="168">
        <f t="shared" si="10"/>
        <v>32100</v>
      </c>
      <c r="F122" s="168"/>
      <c r="G122" s="168"/>
      <c r="H122" s="225">
        <f t="shared" si="11"/>
        <v>32100</v>
      </c>
    </row>
    <row r="123" spans="1:8" ht="24" hidden="1">
      <c r="A123" s="130"/>
      <c r="B123" s="130"/>
      <c r="C123" s="138" t="s">
        <v>74</v>
      </c>
      <c r="D123" s="139" t="s">
        <v>165</v>
      </c>
      <c r="E123" s="168">
        <f t="shared" si="10"/>
        <v>101266</v>
      </c>
      <c r="F123" s="168"/>
      <c r="G123" s="168"/>
      <c r="H123" s="225">
        <f t="shared" si="11"/>
        <v>101266</v>
      </c>
    </row>
    <row r="124" spans="1:8" ht="12.75" hidden="1">
      <c r="A124" s="130"/>
      <c r="B124" s="130"/>
      <c r="C124" s="138" t="s">
        <v>23</v>
      </c>
      <c r="D124" s="139" t="s">
        <v>136</v>
      </c>
      <c r="E124" s="168">
        <f t="shared" si="10"/>
        <v>1400</v>
      </c>
      <c r="F124" s="168"/>
      <c r="G124" s="168"/>
      <c r="H124" s="225">
        <f t="shared" si="11"/>
        <v>1400</v>
      </c>
    </row>
    <row r="125" spans="1:8" ht="12.75" hidden="1">
      <c r="A125" s="130"/>
      <c r="B125" s="130"/>
      <c r="C125" s="138" t="s">
        <v>24</v>
      </c>
      <c r="D125" s="139" t="s">
        <v>137</v>
      </c>
      <c r="E125" s="168">
        <f t="shared" si="10"/>
        <v>180</v>
      </c>
      <c r="F125" s="168"/>
      <c r="G125" s="168"/>
      <c r="H125" s="225">
        <f t="shared" si="11"/>
        <v>180</v>
      </c>
    </row>
    <row r="126" spans="1:8" ht="12.75" hidden="1">
      <c r="A126" s="130"/>
      <c r="B126" s="130"/>
      <c r="C126" s="138" t="s">
        <v>13</v>
      </c>
      <c r="D126" s="139" t="s">
        <v>138</v>
      </c>
      <c r="E126" s="168">
        <f t="shared" si="10"/>
        <v>62175</v>
      </c>
      <c r="F126" s="168"/>
      <c r="G126" s="168"/>
      <c r="H126" s="225">
        <f t="shared" si="11"/>
        <v>62175</v>
      </c>
    </row>
    <row r="127" spans="1:8" ht="12.75" hidden="1">
      <c r="A127" s="130"/>
      <c r="B127" s="130"/>
      <c r="C127" s="138" t="s">
        <v>76</v>
      </c>
      <c r="D127" s="139" t="s">
        <v>166</v>
      </c>
      <c r="E127" s="168">
        <f t="shared" si="10"/>
        <v>0</v>
      </c>
      <c r="F127" s="168"/>
      <c r="G127" s="168"/>
      <c r="H127" s="225">
        <f t="shared" si="11"/>
        <v>0</v>
      </c>
    </row>
    <row r="128" spans="1:8" ht="12.75" hidden="1">
      <c r="A128" s="130"/>
      <c r="B128" s="130"/>
      <c r="C128" s="138" t="s">
        <v>31</v>
      </c>
      <c r="D128" s="139" t="s">
        <v>139</v>
      </c>
      <c r="E128" s="168">
        <f t="shared" si="10"/>
        <v>38200</v>
      </c>
      <c r="F128" s="168"/>
      <c r="G128" s="168"/>
      <c r="H128" s="225">
        <f t="shared" si="11"/>
        <v>38200</v>
      </c>
    </row>
    <row r="129" spans="1:8" ht="12.75" hidden="1">
      <c r="A129" s="130"/>
      <c r="B129" s="130"/>
      <c r="C129" s="130" t="s">
        <v>32</v>
      </c>
      <c r="D129" s="139" t="s">
        <v>140</v>
      </c>
      <c r="E129" s="168">
        <f t="shared" si="10"/>
        <v>8450</v>
      </c>
      <c r="F129" s="168"/>
      <c r="G129" s="168"/>
      <c r="H129" s="225">
        <f t="shared" si="11"/>
        <v>8450</v>
      </c>
    </row>
    <row r="130" spans="1:8" ht="12.75" hidden="1">
      <c r="A130" s="130"/>
      <c r="B130" s="130"/>
      <c r="C130" s="130" t="s">
        <v>250</v>
      </c>
      <c r="D130" s="139" t="s">
        <v>251</v>
      </c>
      <c r="E130" s="168">
        <f t="shared" si="10"/>
        <v>8200</v>
      </c>
      <c r="F130" s="168"/>
      <c r="G130" s="168"/>
      <c r="H130" s="168">
        <f t="shared" si="11"/>
        <v>8200</v>
      </c>
    </row>
    <row r="131" spans="1:8" ht="12.75" hidden="1">
      <c r="A131" s="130"/>
      <c r="B131" s="130"/>
      <c r="C131" s="130" t="s">
        <v>9</v>
      </c>
      <c r="D131" s="139" t="s">
        <v>132</v>
      </c>
      <c r="E131" s="168">
        <f t="shared" si="10"/>
        <v>23100</v>
      </c>
      <c r="F131" s="168"/>
      <c r="G131" s="168"/>
      <c r="H131" s="225">
        <f t="shared" si="11"/>
        <v>23100</v>
      </c>
    </row>
    <row r="132" spans="1:8" ht="12.75" hidden="1">
      <c r="A132" s="130"/>
      <c r="B132" s="130"/>
      <c r="C132" s="130" t="s">
        <v>27</v>
      </c>
      <c r="D132" s="139" t="s">
        <v>141</v>
      </c>
      <c r="E132" s="168">
        <f t="shared" si="10"/>
        <v>2200</v>
      </c>
      <c r="F132" s="168"/>
      <c r="G132" s="168"/>
      <c r="H132" s="225">
        <f t="shared" si="11"/>
        <v>2200</v>
      </c>
    </row>
    <row r="133" spans="1:8" ht="12.75" hidden="1">
      <c r="A133" s="143"/>
      <c r="B133" s="143"/>
      <c r="C133" s="156" t="s">
        <v>33</v>
      </c>
      <c r="D133" s="139" t="s">
        <v>142</v>
      </c>
      <c r="E133" s="168">
        <f t="shared" si="10"/>
        <v>2400</v>
      </c>
      <c r="F133" s="168"/>
      <c r="G133" s="168"/>
      <c r="H133" s="225">
        <f t="shared" si="11"/>
        <v>2400</v>
      </c>
    </row>
    <row r="134" spans="1:8" ht="12.75" hidden="1">
      <c r="A134" s="141"/>
      <c r="B134" s="141"/>
      <c r="C134" s="142" t="s">
        <v>34</v>
      </c>
      <c r="D134" s="139" t="s">
        <v>167</v>
      </c>
      <c r="E134" s="168">
        <f t="shared" si="10"/>
        <v>690</v>
      </c>
      <c r="F134" s="168"/>
      <c r="G134" s="168"/>
      <c r="H134" s="225">
        <f t="shared" si="11"/>
        <v>690</v>
      </c>
    </row>
    <row r="135" spans="1:8" ht="12.75" hidden="1">
      <c r="A135" s="141"/>
      <c r="B135" s="141"/>
      <c r="C135" s="142" t="s">
        <v>35</v>
      </c>
      <c r="D135" s="139" t="s">
        <v>150</v>
      </c>
      <c r="E135" s="168">
        <f t="shared" si="10"/>
        <v>10300</v>
      </c>
      <c r="F135" s="168"/>
      <c r="G135" s="168"/>
      <c r="H135" s="225">
        <f t="shared" si="11"/>
        <v>10300</v>
      </c>
    </row>
    <row r="136" spans="1:8" ht="12.75" hidden="1">
      <c r="A136" s="141"/>
      <c r="B136" s="141"/>
      <c r="C136" s="142" t="s">
        <v>81</v>
      </c>
      <c r="D136" s="139" t="s">
        <v>168</v>
      </c>
      <c r="E136" s="168">
        <f t="shared" si="10"/>
        <v>43</v>
      </c>
      <c r="F136" s="168"/>
      <c r="G136" s="168"/>
      <c r="H136" s="225">
        <f t="shared" si="11"/>
        <v>43</v>
      </c>
    </row>
    <row r="137" spans="1:8" ht="24" hidden="1">
      <c r="A137" s="141"/>
      <c r="B137" s="141"/>
      <c r="C137" s="142" t="s">
        <v>66</v>
      </c>
      <c r="D137" s="139" t="s">
        <v>152</v>
      </c>
      <c r="E137" s="168">
        <f t="shared" si="10"/>
        <v>0</v>
      </c>
      <c r="F137" s="168"/>
      <c r="G137" s="168"/>
      <c r="H137" s="225">
        <f t="shared" si="11"/>
        <v>0</v>
      </c>
    </row>
    <row r="138" spans="1:8" ht="12.75" hidden="1">
      <c r="A138" s="141"/>
      <c r="B138" s="141"/>
      <c r="C138" s="142" t="s">
        <v>70</v>
      </c>
      <c r="D138" s="139" t="s">
        <v>160</v>
      </c>
      <c r="E138" s="168">
        <f t="shared" si="10"/>
        <v>0</v>
      </c>
      <c r="F138" s="168"/>
      <c r="G138" s="168"/>
      <c r="H138" s="225">
        <f t="shared" si="11"/>
        <v>0</v>
      </c>
    </row>
    <row r="139" spans="1:9" ht="12.75" hidden="1">
      <c r="A139" s="163"/>
      <c r="B139" s="164" t="s">
        <v>48</v>
      </c>
      <c r="C139" s="164"/>
      <c r="D139" s="162" t="s">
        <v>201</v>
      </c>
      <c r="E139" s="165">
        <f>SUM(E140)</f>
        <v>900</v>
      </c>
      <c r="F139" s="165"/>
      <c r="G139" s="165"/>
      <c r="H139" s="165">
        <f>SUM(H140)</f>
        <v>900</v>
      </c>
      <c r="I139" s="121"/>
    </row>
    <row r="140" spans="1:8" ht="12.75" hidden="1">
      <c r="A140" s="156"/>
      <c r="B140" s="156"/>
      <c r="C140" s="156" t="s">
        <v>27</v>
      </c>
      <c r="D140" s="139" t="s">
        <v>141</v>
      </c>
      <c r="E140" s="140">
        <f>SUM(E450)</f>
        <v>900</v>
      </c>
      <c r="F140" s="140"/>
      <c r="G140" s="140"/>
      <c r="H140" s="140">
        <f>SUM(H450)</f>
        <v>900</v>
      </c>
    </row>
    <row r="141" spans="1:8" ht="12.75" hidden="1">
      <c r="A141" s="153">
        <v>757</v>
      </c>
      <c r="B141" s="146"/>
      <c r="C141" s="146"/>
      <c r="D141" s="147" t="s">
        <v>169</v>
      </c>
      <c r="E141" s="167">
        <f>SUM(E142)</f>
        <v>308545</v>
      </c>
      <c r="F141" s="167"/>
      <c r="G141" s="167"/>
      <c r="H141" s="167">
        <f>SUM(H142)</f>
        <v>458107</v>
      </c>
    </row>
    <row r="142" spans="1:9" ht="25.5" hidden="1">
      <c r="A142" s="170"/>
      <c r="B142" s="164" t="s">
        <v>51</v>
      </c>
      <c r="C142" s="171"/>
      <c r="D142" s="155" t="s">
        <v>204</v>
      </c>
      <c r="E142" s="165">
        <f>SUM(E143)</f>
        <v>308545</v>
      </c>
      <c r="F142" s="165"/>
      <c r="G142" s="165"/>
      <c r="H142" s="165">
        <f>SUM(H143)</f>
        <v>458107</v>
      </c>
      <c r="I142" s="121"/>
    </row>
    <row r="143" spans="1:8" ht="24" hidden="1">
      <c r="A143" s="156"/>
      <c r="B143" s="156"/>
      <c r="C143" s="156" t="s">
        <v>52</v>
      </c>
      <c r="D143" s="139" t="s">
        <v>254</v>
      </c>
      <c r="E143" s="140">
        <f>SUM(E452)</f>
        <v>308545</v>
      </c>
      <c r="F143" s="140"/>
      <c r="G143" s="140"/>
      <c r="H143" s="140">
        <f>SUM(H452)</f>
        <v>458107</v>
      </c>
    </row>
    <row r="144" spans="1:8" ht="12.75" hidden="1">
      <c r="A144" s="153">
        <v>758</v>
      </c>
      <c r="B144" s="146"/>
      <c r="C144" s="146"/>
      <c r="D144" s="147" t="s">
        <v>170</v>
      </c>
      <c r="E144" s="167">
        <f>SUM(E145)</f>
        <v>345000</v>
      </c>
      <c r="F144" s="167"/>
      <c r="G144" s="167"/>
      <c r="H144" s="167">
        <f>SUM(H145)</f>
        <v>345000</v>
      </c>
    </row>
    <row r="145" spans="1:9" ht="12.75" hidden="1">
      <c r="A145" s="170"/>
      <c r="B145" s="164" t="s">
        <v>83</v>
      </c>
      <c r="C145" s="171"/>
      <c r="D145" s="150" t="s">
        <v>205</v>
      </c>
      <c r="E145" s="165">
        <f>SUM(E146)</f>
        <v>345000</v>
      </c>
      <c r="F145" s="165"/>
      <c r="G145" s="165"/>
      <c r="H145" s="165">
        <f>SUM(H146)</f>
        <v>345000</v>
      </c>
      <c r="I145" s="121"/>
    </row>
    <row r="146" spans="1:8" ht="12.75" hidden="1">
      <c r="A146" s="142"/>
      <c r="B146" s="142"/>
      <c r="C146" s="142" t="s">
        <v>84</v>
      </c>
      <c r="D146" s="139" t="s">
        <v>171</v>
      </c>
      <c r="E146" s="166">
        <f>SUM(E454)</f>
        <v>345000</v>
      </c>
      <c r="F146" s="166"/>
      <c r="G146" s="166"/>
      <c r="H146" s="166">
        <f>SUM(H454)</f>
        <v>345000</v>
      </c>
    </row>
    <row r="147" spans="1:8" ht="12.75" hidden="1">
      <c r="A147" s="153">
        <v>801</v>
      </c>
      <c r="B147" s="146"/>
      <c r="C147" s="146"/>
      <c r="D147" s="147" t="s">
        <v>172</v>
      </c>
      <c r="E147" s="167">
        <f>SUM(E148,E155,E162,E178,E197,E199)</f>
        <v>12819551</v>
      </c>
      <c r="F147" s="167">
        <f>SUM(F148,F155,F162,F178,F197,F199)</f>
        <v>0</v>
      </c>
      <c r="G147" s="167">
        <f>SUM(G148,G155,G162,G178,G197,G199)</f>
        <v>0</v>
      </c>
      <c r="H147" s="167">
        <f>SUM(H148,H155,H162,H178,H197,H199)</f>
        <v>12819551</v>
      </c>
    </row>
    <row r="148" spans="1:9" ht="12.75" hidden="1">
      <c r="A148" s="170"/>
      <c r="B148" s="164" t="s">
        <v>85</v>
      </c>
      <c r="C148" s="171"/>
      <c r="D148" s="172" t="s">
        <v>206</v>
      </c>
      <c r="E148" s="165">
        <f>SUM(E149:E154)</f>
        <v>173282</v>
      </c>
      <c r="F148" s="165"/>
      <c r="G148" s="165"/>
      <c r="H148" s="165">
        <f>SUM(H149:H154)</f>
        <v>173282</v>
      </c>
      <c r="I148" s="118"/>
    </row>
    <row r="149" spans="1:8" ht="24" hidden="1">
      <c r="A149" s="142"/>
      <c r="B149" s="142"/>
      <c r="C149" s="142" t="s">
        <v>30</v>
      </c>
      <c r="D149" s="139" t="s">
        <v>162</v>
      </c>
      <c r="E149" s="166">
        <f aca="true" t="shared" si="12" ref="E149:E154">SUM(E613)</f>
        <v>7648</v>
      </c>
      <c r="F149" s="166"/>
      <c r="G149" s="166"/>
      <c r="H149" s="166">
        <f aca="true" t="shared" si="13" ref="H149:H154">SUM(H613)</f>
        <v>7648</v>
      </c>
    </row>
    <row r="150" spans="1:8" ht="12.75" hidden="1">
      <c r="A150" s="142"/>
      <c r="B150" s="142"/>
      <c r="C150" s="142" t="s">
        <v>21</v>
      </c>
      <c r="D150" s="139" t="s">
        <v>133</v>
      </c>
      <c r="E150" s="166">
        <f t="shared" si="12"/>
        <v>117657</v>
      </c>
      <c r="F150" s="166"/>
      <c r="G150" s="166"/>
      <c r="H150" s="166">
        <f t="shared" si="13"/>
        <v>117657</v>
      </c>
    </row>
    <row r="151" spans="1:8" ht="12.75" hidden="1">
      <c r="A151" s="142"/>
      <c r="B151" s="142"/>
      <c r="C151" s="142" t="s">
        <v>22</v>
      </c>
      <c r="D151" s="139" t="s">
        <v>135</v>
      </c>
      <c r="E151" s="166">
        <f t="shared" si="12"/>
        <v>9827</v>
      </c>
      <c r="F151" s="166"/>
      <c r="G151" s="166"/>
      <c r="H151" s="166">
        <f t="shared" si="13"/>
        <v>9827</v>
      </c>
    </row>
    <row r="152" spans="1:8" ht="12.75" hidden="1">
      <c r="A152" s="142"/>
      <c r="B152" s="142"/>
      <c r="C152" s="142" t="s">
        <v>23</v>
      </c>
      <c r="D152" s="139" t="s">
        <v>136</v>
      </c>
      <c r="E152" s="166">
        <f t="shared" si="12"/>
        <v>26134</v>
      </c>
      <c r="F152" s="166"/>
      <c r="G152" s="166"/>
      <c r="H152" s="166">
        <f t="shared" si="13"/>
        <v>26134</v>
      </c>
    </row>
    <row r="153" spans="1:8" ht="12.75" hidden="1">
      <c r="A153" s="142"/>
      <c r="B153" s="142"/>
      <c r="C153" s="142" t="s">
        <v>24</v>
      </c>
      <c r="D153" s="139" t="s">
        <v>137</v>
      </c>
      <c r="E153" s="166">
        <f t="shared" si="12"/>
        <v>3611</v>
      </c>
      <c r="F153" s="166"/>
      <c r="G153" s="166"/>
      <c r="H153" s="166">
        <f t="shared" si="13"/>
        <v>3611</v>
      </c>
    </row>
    <row r="154" spans="1:8" ht="12.75" hidden="1">
      <c r="A154" s="142"/>
      <c r="B154" s="142"/>
      <c r="C154" s="142" t="s">
        <v>34</v>
      </c>
      <c r="D154" s="139" t="s">
        <v>167</v>
      </c>
      <c r="E154" s="166">
        <f t="shared" si="12"/>
        <v>8405</v>
      </c>
      <c r="F154" s="166"/>
      <c r="G154" s="166"/>
      <c r="H154" s="166">
        <f t="shared" si="13"/>
        <v>8405</v>
      </c>
    </row>
    <row r="155" spans="1:9" ht="12.75" hidden="1">
      <c r="A155" s="164"/>
      <c r="B155" s="164" t="s">
        <v>86</v>
      </c>
      <c r="C155" s="164"/>
      <c r="D155" s="134" t="s">
        <v>207</v>
      </c>
      <c r="E155" s="165">
        <f>SUM(E156:E161)</f>
        <v>352358</v>
      </c>
      <c r="F155" s="165"/>
      <c r="G155" s="165"/>
      <c r="H155" s="165">
        <f>SUM(H156:H161)</f>
        <v>352358</v>
      </c>
      <c r="I155" s="118"/>
    </row>
    <row r="156" spans="1:8" ht="24" hidden="1">
      <c r="A156" s="142"/>
      <c r="B156" s="142"/>
      <c r="C156" s="142" t="s">
        <v>30</v>
      </c>
      <c r="D156" s="139" t="s">
        <v>162</v>
      </c>
      <c r="E156" s="166">
        <f aca="true" t="shared" si="14" ref="E156:E161">SUM(E620)</f>
        <v>15000</v>
      </c>
      <c r="F156" s="166"/>
      <c r="G156" s="166"/>
      <c r="H156" s="166">
        <f aca="true" t="shared" si="15" ref="H156:H161">SUM(H620)</f>
        <v>15000</v>
      </c>
    </row>
    <row r="157" spans="1:8" ht="12.75" hidden="1">
      <c r="A157" s="142"/>
      <c r="B157" s="142"/>
      <c r="C157" s="142" t="s">
        <v>21</v>
      </c>
      <c r="D157" s="139" t="s">
        <v>133</v>
      </c>
      <c r="E157" s="166">
        <f t="shared" si="14"/>
        <v>241227</v>
      </c>
      <c r="F157" s="166"/>
      <c r="G157" s="166"/>
      <c r="H157" s="166">
        <f t="shared" si="15"/>
        <v>241227</v>
      </c>
    </row>
    <row r="158" spans="1:8" ht="12.75" hidden="1">
      <c r="A158" s="142"/>
      <c r="B158" s="142"/>
      <c r="C158" s="142" t="s">
        <v>22</v>
      </c>
      <c r="D158" s="139" t="s">
        <v>135</v>
      </c>
      <c r="E158" s="166">
        <f t="shared" si="14"/>
        <v>19945</v>
      </c>
      <c r="F158" s="166"/>
      <c r="G158" s="166"/>
      <c r="H158" s="166">
        <f t="shared" si="15"/>
        <v>19945</v>
      </c>
    </row>
    <row r="159" spans="1:8" ht="12.75" hidden="1">
      <c r="A159" s="142"/>
      <c r="B159" s="142"/>
      <c r="C159" s="142" t="s">
        <v>23</v>
      </c>
      <c r="D159" s="139" t="s">
        <v>136</v>
      </c>
      <c r="E159" s="166">
        <f t="shared" si="14"/>
        <v>52037</v>
      </c>
      <c r="F159" s="166"/>
      <c r="G159" s="166"/>
      <c r="H159" s="166">
        <f t="shared" si="15"/>
        <v>52037</v>
      </c>
    </row>
    <row r="160" spans="1:8" ht="12.75" hidden="1">
      <c r="A160" s="142"/>
      <c r="B160" s="142"/>
      <c r="C160" s="142" t="s">
        <v>24</v>
      </c>
      <c r="D160" s="139" t="s">
        <v>137</v>
      </c>
      <c r="E160" s="166">
        <f t="shared" si="14"/>
        <v>7191</v>
      </c>
      <c r="F160" s="166"/>
      <c r="G160" s="166"/>
      <c r="H160" s="166">
        <f t="shared" si="15"/>
        <v>7191</v>
      </c>
    </row>
    <row r="161" spans="1:8" ht="12.75" hidden="1">
      <c r="A161" s="156"/>
      <c r="B161" s="156"/>
      <c r="C161" s="156" t="s">
        <v>34</v>
      </c>
      <c r="D161" s="139" t="s">
        <v>167</v>
      </c>
      <c r="E161" s="140">
        <f t="shared" si="14"/>
        <v>16958</v>
      </c>
      <c r="F161" s="140"/>
      <c r="G161" s="140"/>
      <c r="H161" s="140">
        <f t="shared" si="15"/>
        <v>16958</v>
      </c>
    </row>
    <row r="162" spans="1:9" ht="12.75" hidden="1">
      <c r="A162" s="164"/>
      <c r="B162" s="164" t="s">
        <v>40</v>
      </c>
      <c r="C162" s="164"/>
      <c r="D162" s="134" t="s">
        <v>208</v>
      </c>
      <c r="E162" s="165">
        <f>SUM(E163:E177)</f>
        <v>1302634</v>
      </c>
      <c r="F162" s="165"/>
      <c r="G162" s="165"/>
      <c r="H162" s="165">
        <f>SUM(H163:H177)</f>
        <v>1302634</v>
      </c>
      <c r="I162" s="118"/>
    </row>
    <row r="163" spans="1:8" ht="24" hidden="1">
      <c r="A163" s="142"/>
      <c r="B163" s="142"/>
      <c r="C163" s="142" t="s">
        <v>30</v>
      </c>
      <c r="D163" s="139" t="s">
        <v>162</v>
      </c>
      <c r="E163" s="166">
        <f aca="true" t="shared" si="16" ref="E163:E175">SUM(E656)</f>
        <v>6000</v>
      </c>
      <c r="F163" s="166"/>
      <c r="G163" s="166"/>
      <c r="H163" s="166">
        <f>SUM(H656)</f>
        <v>6000</v>
      </c>
    </row>
    <row r="164" spans="1:8" ht="12.75" hidden="1">
      <c r="A164" s="142"/>
      <c r="B164" s="142"/>
      <c r="C164" s="142" t="s">
        <v>21</v>
      </c>
      <c r="D164" s="139" t="s">
        <v>133</v>
      </c>
      <c r="E164" s="166">
        <f t="shared" si="16"/>
        <v>868366</v>
      </c>
      <c r="F164" s="166"/>
      <c r="G164" s="166"/>
      <c r="H164" s="166">
        <f aca="true" t="shared" si="17" ref="H164:H175">SUM(H657)</f>
        <v>868366</v>
      </c>
    </row>
    <row r="165" spans="1:8" ht="12.75" hidden="1">
      <c r="A165" s="142"/>
      <c r="B165" s="142"/>
      <c r="C165" s="142" t="s">
        <v>22</v>
      </c>
      <c r="D165" s="139" t="s">
        <v>135</v>
      </c>
      <c r="E165" s="166">
        <f t="shared" si="16"/>
        <v>76874</v>
      </c>
      <c r="F165" s="166"/>
      <c r="G165" s="166"/>
      <c r="H165" s="166">
        <f t="shared" si="17"/>
        <v>76874</v>
      </c>
    </row>
    <row r="166" spans="1:8" ht="12.75" hidden="1">
      <c r="A166" s="142"/>
      <c r="B166" s="142"/>
      <c r="C166" s="142" t="s">
        <v>23</v>
      </c>
      <c r="D166" s="139" t="s">
        <v>136</v>
      </c>
      <c r="E166" s="166">
        <f t="shared" si="16"/>
        <v>168657</v>
      </c>
      <c r="F166" s="166"/>
      <c r="G166" s="166"/>
      <c r="H166" s="166">
        <f t="shared" si="17"/>
        <v>168657</v>
      </c>
    </row>
    <row r="167" spans="1:8" ht="12.75" hidden="1">
      <c r="A167" s="142"/>
      <c r="B167" s="142"/>
      <c r="C167" s="142" t="s">
        <v>24</v>
      </c>
      <c r="D167" s="139" t="s">
        <v>137</v>
      </c>
      <c r="E167" s="166">
        <f t="shared" si="16"/>
        <v>22990</v>
      </c>
      <c r="F167" s="166"/>
      <c r="G167" s="166"/>
      <c r="H167" s="166">
        <f t="shared" si="17"/>
        <v>22990</v>
      </c>
    </row>
    <row r="168" spans="1:8" ht="24" hidden="1">
      <c r="A168" s="142"/>
      <c r="B168" s="142"/>
      <c r="C168" s="142" t="s">
        <v>64</v>
      </c>
      <c r="D168" s="139" t="s">
        <v>173</v>
      </c>
      <c r="E168" s="166">
        <f t="shared" si="16"/>
        <v>0</v>
      </c>
      <c r="F168" s="166"/>
      <c r="G168" s="166"/>
      <c r="H168" s="166">
        <f t="shared" si="17"/>
        <v>0</v>
      </c>
    </row>
    <row r="169" spans="1:8" ht="12.75" hidden="1">
      <c r="A169" s="142"/>
      <c r="B169" s="142"/>
      <c r="C169" s="142" t="s">
        <v>13</v>
      </c>
      <c r="D169" s="139" t="s">
        <v>138</v>
      </c>
      <c r="E169" s="166">
        <f t="shared" si="16"/>
        <v>5119</v>
      </c>
      <c r="F169" s="166"/>
      <c r="G169" s="166"/>
      <c r="H169" s="166">
        <f t="shared" si="17"/>
        <v>5119</v>
      </c>
    </row>
    <row r="170" spans="1:8" ht="12.75" hidden="1">
      <c r="A170" s="142"/>
      <c r="B170" s="142"/>
      <c r="C170" s="142" t="s">
        <v>88</v>
      </c>
      <c r="D170" s="139" t="s">
        <v>174</v>
      </c>
      <c r="E170" s="166">
        <f t="shared" si="16"/>
        <v>2326</v>
      </c>
      <c r="F170" s="166"/>
      <c r="G170" s="166"/>
      <c r="H170" s="166">
        <f t="shared" si="17"/>
        <v>2326</v>
      </c>
    </row>
    <row r="171" spans="1:8" ht="12.75" hidden="1">
      <c r="A171" s="142"/>
      <c r="B171" s="142"/>
      <c r="C171" s="142" t="s">
        <v>31</v>
      </c>
      <c r="D171" s="139" t="s">
        <v>139</v>
      </c>
      <c r="E171" s="166">
        <f t="shared" si="16"/>
        <v>31329</v>
      </c>
      <c r="F171" s="166"/>
      <c r="G171" s="166"/>
      <c r="H171" s="166">
        <f t="shared" si="17"/>
        <v>31329</v>
      </c>
    </row>
    <row r="172" spans="1:8" ht="12.75" hidden="1">
      <c r="A172" s="142"/>
      <c r="B172" s="142"/>
      <c r="C172" s="142" t="s">
        <v>32</v>
      </c>
      <c r="D172" s="139" t="s">
        <v>140</v>
      </c>
      <c r="E172" s="166">
        <f t="shared" si="16"/>
        <v>7293</v>
      </c>
      <c r="F172" s="166"/>
      <c r="G172" s="166"/>
      <c r="H172" s="166">
        <f t="shared" si="17"/>
        <v>7293</v>
      </c>
    </row>
    <row r="173" spans="1:8" ht="12.75" hidden="1">
      <c r="A173" s="142"/>
      <c r="B173" s="142"/>
      <c r="C173" s="142" t="s">
        <v>9</v>
      </c>
      <c r="D173" s="139" t="s">
        <v>132</v>
      </c>
      <c r="E173" s="166">
        <f t="shared" si="16"/>
        <v>14008</v>
      </c>
      <c r="F173" s="166"/>
      <c r="G173" s="166"/>
      <c r="H173" s="166">
        <f t="shared" si="17"/>
        <v>14008</v>
      </c>
    </row>
    <row r="174" spans="1:8" ht="12.75" hidden="1">
      <c r="A174" s="142"/>
      <c r="B174" s="142"/>
      <c r="C174" s="142" t="s">
        <v>27</v>
      </c>
      <c r="D174" s="139" t="s">
        <v>141</v>
      </c>
      <c r="E174" s="166">
        <f t="shared" si="16"/>
        <v>3111</v>
      </c>
      <c r="F174" s="166"/>
      <c r="G174" s="166"/>
      <c r="H174" s="166">
        <f t="shared" si="17"/>
        <v>3111</v>
      </c>
    </row>
    <row r="175" spans="1:8" ht="12.75" hidden="1">
      <c r="A175" s="142"/>
      <c r="B175" s="142"/>
      <c r="C175" s="142" t="s">
        <v>33</v>
      </c>
      <c r="D175" s="139" t="s">
        <v>142</v>
      </c>
      <c r="E175" s="166">
        <f t="shared" si="16"/>
        <v>2214</v>
      </c>
      <c r="F175" s="166"/>
      <c r="G175" s="166"/>
      <c r="H175" s="166">
        <f t="shared" si="17"/>
        <v>2214</v>
      </c>
    </row>
    <row r="176" spans="1:8" ht="12.75" hidden="1">
      <c r="A176" s="142"/>
      <c r="B176" s="142"/>
      <c r="C176" s="142" t="s">
        <v>34</v>
      </c>
      <c r="D176" s="139" t="s">
        <v>167</v>
      </c>
      <c r="E176" s="166">
        <f>SUM(E669)</f>
        <v>94307</v>
      </c>
      <c r="F176" s="166"/>
      <c r="G176" s="166"/>
      <c r="H176" s="166">
        <f>SUM(H669)</f>
        <v>94307</v>
      </c>
    </row>
    <row r="177" spans="1:8" ht="12.75" hidden="1">
      <c r="A177" s="142"/>
      <c r="B177" s="142"/>
      <c r="C177" s="142" t="s">
        <v>34</v>
      </c>
      <c r="D177" s="139" t="s">
        <v>167</v>
      </c>
      <c r="E177" s="166">
        <f>SUM(E670)</f>
        <v>40</v>
      </c>
      <c r="F177" s="166"/>
      <c r="G177" s="166"/>
      <c r="H177" s="166">
        <f>SUM(H670)</f>
        <v>40</v>
      </c>
    </row>
    <row r="178" spans="1:9" ht="12.75" hidden="1">
      <c r="A178" s="164"/>
      <c r="B178" s="164" t="s">
        <v>49</v>
      </c>
      <c r="C178" s="164"/>
      <c r="D178" s="134" t="s">
        <v>209</v>
      </c>
      <c r="E178" s="165">
        <f>SUM(E179:E196)</f>
        <v>10828123</v>
      </c>
      <c r="F178" s="165">
        <f>SUM(F179:F196)</f>
        <v>0</v>
      </c>
      <c r="G178" s="165">
        <f>SUM(G179:G196)</f>
        <v>0</v>
      </c>
      <c r="H178" s="165">
        <f>SUM(H179:H196)</f>
        <v>10828123</v>
      </c>
      <c r="I178" s="118"/>
    </row>
    <row r="179" spans="1:8" ht="24" hidden="1">
      <c r="A179" s="142"/>
      <c r="B179" s="142"/>
      <c r="C179" s="142" t="s">
        <v>41</v>
      </c>
      <c r="D179" s="139" t="s">
        <v>255</v>
      </c>
      <c r="E179" s="166">
        <f aca="true" t="shared" si="18" ref="E179:H180">SUM(E457)</f>
        <v>242300</v>
      </c>
      <c r="F179" s="166"/>
      <c r="G179" s="166"/>
      <c r="H179" s="166">
        <f t="shared" si="18"/>
        <v>242300</v>
      </c>
    </row>
    <row r="180" spans="1:8" ht="33.75" hidden="1">
      <c r="A180" s="142"/>
      <c r="B180" s="142"/>
      <c r="C180" s="142" t="s">
        <v>55</v>
      </c>
      <c r="D180" s="208" t="s">
        <v>273</v>
      </c>
      <c r="E180" s="166">
        <f t="shared" si="18"/>
        <v>100000</v>
      </c>
      <c r="F180" s="166"/>
      <c r="G180" s="166"/>
      <c r="H180" s="166">
        <f t="shared" si="18"/>
        <v>100000</v>
      </c>
    </row>
    <row r="181" spans="1:8" ht="24" hidden="1">
      <c r="A181" s="142"/>
      <c r="B181" s="142"/>
      <c r="C181" s="142" t="s">
        <v>30</v>
      </c>
      <c r="D181" s="139" t="s">
        <v>162</v>
      </c>
      <c r="E181" s="166">
        <f>SUM(E685,E713,E753,E797,E837,E871)</f>
        <v>139237</v>
      </c>
      <c r="F181" s="166"/>
      <c r="G181" s="166"/>
      <c r="H181" s="166">
        <f>SUM(H685,H713,H753,H797,H837,H871)</f>
        <v>139237</v>
      </c>
    </row>
    <row r="182" spans="1:8" ht="12.75" hidden="1">
      <c r="A182" s="142"/>
      <c r="B182" s="142"/>
      <c r="C182" s="142" t="s">
        <v>21</v>
      </c>
      <c r="D182" s="139" t="s">
        <v>133</v>
      </c>
      <c r="E182" s="166">
        <f>SUM(E456,E686,E714,E754,E798,E838,E872)</f>
        <v>6757629</v>
      </c>
      <c r="F182" s="166">
        <f>SUM(F456,F686,F714,F754,F798,F838,F872)</f>
        <v>0</v>
      </c>
      <c r="G182" s="166">
        <f>SUM(G456,G686,G714,G754,G798,G838,G872)</f>
        <v>0</v>
      </c>
      <c r="H182" s="166">
        <f>SUM(H456,H686,H714,H754,H798,H838,H872)</f>
        <v>6757629</v>
      </c>
    </row>
    <row r="183" spans="1:8" ht="12.75" hidden="1">
      <c r="A183" s="142"/>
      <c r="B183" s="142"/>
      <c r="C183" s="142" t="s">
        <v>22</v>
      </c>
      <c r="D183" s="139" t="s">
        <v>135</v>
      </c>
      <c r="E183" s="166">
        <f aca="true" t="shared" si="19" ref="E183:H186">SUM(E687,E715,E755,E799,E839,E873)</f>
        <v>568082</v>
      </c>
      <c r="F183" s="166"/>
      <c r="G183" s="166">
        <f t="shared" si="19"/>
        <v>0</v>
      </c>
      <c r="H183" s="166">
        <f t="shared" si="19"/>
        <v>568082</v>
      </c>
    </row>
    <row r="184" spans="1:8" ht="12.75" hidden="1">
      <c r="A184" s="142"/>
      <c r="B184" s="142"/>
      <c r="C184" s="142" t="s">
        <v>23</v>
      </c>
      <c r="D184" s="139" t="s">
        <v>136</v>
      </c>
      <c r="E184" s="166">
        <f t="shared" si="19"/>
        <v>1263065</v>
      </c>
      <c r="F184" s="166"/>
      <c r="G184" s="166"/>
      <c r="H184" s="166">
        <f t="shared" si="19"/>
        <v>1263065</v>
      </c>
    </row>
    <row r="185" spans="1:8" ht="12.75" hidden="1">
      <c r="A185" s="142"/>
      <c r="B185" s="142"/>
      <c r="C185" s="142" t="s">
        <v>24</v>
      </c>
      <c r="D185" s="139" t="s">
        <v>137</v>
      </c>
      <c r="E185" s="166">
        <f t="shared" si="19"/>
        <v>176986</v>
      </c>
      <c r="F185" s="166">
        <f t="shared" si="19"/>
        <v>0</v>
      </c>
      <c r="G185" s="166"/>
      <c r="H185" s="166">
        <f t="shared" si="19"/>
        <v>176986</v>
      </c>
    </row>
    <row r="186" spans="1:8" ht="12.75" hidden="1">
      <c r="A186" s="156"/>
      <c r="B186" s="156"/>
      <c r="C186" s="156" t="s">
        <v>13</v>
      </c>
      <c r="D186" s="139" t="s">
        <v>138</v>
      </c>
      <c r="E186" s="140">
        <f t="shared" si="19"/>
        <v>141157</v>
      </c>
      <c r="F186" s="140"/>
      <c r="G186" s="140"/>
      <c r="H186" s="140">
        <f t="shared" si="19"/>
        <v>141157</v>
      </c>
    </row>
    <row r="187" spans="1:8" ht="12.75" hidden="1">
      <c r="A187" s="142"/>
      <c r="B187" s="142"/>
      <c r="C187" s="142" t="s">
        <v>88</v>
      </c>
      <c r="D187" s="139" t="s">
        <v>174</v>
      </c>
      <c r="E187" s="166">
        <f>SUM(E691,E719,E759,E803,E877)</f>
        <v>19000</v>
      </c>
      <c r="F187" s="166"/>
      <c r="G187" s="166"/>
      <c r="H187" s="166">
        <f>SUM(H691,H719,H759,H803,H877)</f>
        <v>19000</v>
      </c>
    </row>
    <row r="188" spans="1:8" ht="12.75" hidden="1">
      <c r="A188" s="142"/>
      <c r="B188" s="142"/>
      <c r="C188" s="142" t="s">
        <v>31</v>
      </c>
      <c r="D188" s="139" t="s">
        <v>139</v>
      </c>
      <c r="E188" s="166">
        <f aca="true" t="shared" si="20" ref="E188:H191">SUM(E692,E720,E760,E804,E843,E878)</f>
        <v>548446</v>
      </c>
      <c r="F188" s="166"/>
      <c r="G188" s="166"/>
      <c r="H188" s="166">
        <f t="shared" si="20"/>
        <v>548446</v>
      </c>
    </row>
    <row r="189" spans="1:8" ht="12.75" hidden="1">
      <c r="A189" s="156"/>
      <c r="B189" s="156"/>
      <c r="C189" s="156" t="s">
        <v>32</v>
      </c>
      <c r="D189" s="139" t="s">
        <v>140</v>
      </c>
      <c r="E189" s="140">
        <f t="shared" si="20"/>
        <v>180346</v>
      </c>
      <c r="F189" s="140"/>
      <c r="G189" s="140"/>
      <c r="H189" s="140">
        <f t="shared" si="20"/>
        <v>180346</v>
      </c>
    </row>
    <row r="190" spans="1:8" ht="12.75" hidden="1">
      <c r="A190" s="142"/>
      <c r="B190" s="164" t="s">
        <v>49</v>
      </c>
      <c r="C190" s="142" t="s">
        <v>9</v>
      </c>
      <c r="D190" s="139" t="s">
        <v>132</v>
      </c>
      <c r="E190" s="166">
        <f t="shared" si="20"/>
        <v>161094</v>
      </c>
      <c r="F190" s="166"/>
      <c r="G190" s="166"/>
      <c r="H190" s="166">
        <f t="shared" si="20"/>
        <v>161094</v>
      </c>
    </row>
    <row r="191" spans="1:8" ht="12.75" hidden="1">
      <c r="A191" s="142"/>
      <c r="B191" s="142"/>
      <c r="C191" s="142" t="s">
        <v>27</v>
      </c>
      <c r="D191" s="139" t="s">
        <v>176</v>
      </c>
      <c r="E191" s="166">
        <f t="shared" si="20"/>
        <v>14100</v>
      </c>
      <c r="F191" s="166"/>
      <c r="G191" s="166"/>
      <c r="H191" s="166">
        <f t="shared" si="20"/>
        <v>14100</v>
      </c>
    </row>
    <row r="192" spans="1:8" ht="12.75" hidden="1">
      <c r="A192" s="142"/>
      <c r="B192" s="142"/>
      <c r="C192" s="142" t="s">
        <v>33</v>
      </c>
      <c r="D192" s="139" t="s">
        <v>142</v>
      </c>
      <c r="E192" s="166">
        <f>SUM(E696,E724,E764,E808,E882,E847)</f>
        <v>28498</v>
      </c>
      <c r="F192" s="166"/>
      <c r="G192" s="166"/>
      <c r="H192" s="166">
        <f>SUM(H696,H724,H764,H808,H882,H847)</f>
        <v>28498</v>
      </c>
    </row>
    <row r="193" spans="1:8" ht="12.75" hidden="1">
      <c r="A193" s="142"/>
      <c r="B193" s="142"/>
      <c r="C193" s="142" t="s">
        <v>34</v>
      </c>
      <c r="D193" s="139" t="s">
        <v>167</v>
      </c>
      <c r="E193" s="166">
        <f>SUM(E697,E725,E765,E809,E848,E883)</f>
        <v>485333</v>
      </c>
      <c r="F193" s="166"/>
      <c r="G193" s="166"/>
      <c r="H193" s="166">
        <f>SUM(H697,H725,H765,H809,H848,H883)</f>
        <v>485333</v>
      </c>
    </row>
    <row r="194" spans="1:8" ht="12.75" hidden="1">
      <c r="A194" s="142"/>
      <c r="B194" s="142"/>
      <c r="C194" s="142" t="s">
        <v>35</v>
      </c>
      <c r="D194" s="139" t="s">
        <v>150</v>
      </c>
      <c r="E194" s="166">
        <f>SUM(E698,E726)</f>
        <v>2850</v>
      </c>
      <c r="F194" s="166"/>
      <c r="G194" s="166"/>
      <c r="H194" s="166">
        <f>SUM(H698,H726)</f>
        <v>2850</v>
      </c>
    </row>
    <row r="195" spans="1:8" ht="12.75" hidden="1">
      <c r="A195" s="142"/>
      <c r="B195" s="142"/>
      <c r="C195" s="142" t="s">
        <v>67</v>
      </c>
      <c r="D195" s="139" t="s">
        <v>248</v>
      </c>
      <c r="E195" s="166">
        <f>SUM(E884,E766)</f>
        <v>0</v>
      </c>
      <c r="F195" s="166"/>
      <c r="G195" s="166"/>
      <c r="H195" s="166">
        <f>SUM(H884,H766)</f>
        <v>0</v>
      </c>
    </row>
    <row r="196" spans="1:8" ht="12.75" hidden="1">
      <c r="A196" s="142"/>
      <c r="B196" s="142"/>
      <c r="C196" s="142" t="s">
        <v>36</v>
      </c>
      <c r="D196" s="139" t="s">
        <v>144</v>
      </c>
      <c r="E196" s="166"/>
      <c r="F196" s="166"/>
      <c r="G196" s="166"/>
      <c r="H196" s="166">
        <f>SUM(H810)</f>
        <v>0</v>
      </c>
    </row>
    <row r="197" spans="1:9" ht="12.75" hidden="1">
      <c r="A197" s="164"/>
      <c r="B197" s="164" t="s">
        <v>57</v>
      </c>
      <c r="C197" s="164"/>
      <c r="D197" s="134" t="s">
        <v>210</v>
      </c>
      <c r="E197" s="165">
        <f>SUM(E198)</f>
        <v>69894</v>
      </c>
      <c r="F197" s="165">
        <f>SUM(F198)</f>
        <v>0</v>
      </c>
      <c r="G197" s="165">
        <f>SUM(G198)</f>
        <v>0</v>
      </c>
      <c r="H197" s="165">
        <f>SUM(H198)</f>
        <v>69894</v>
      </c>
      <c r="I197" s="118"/>
    </row>
    <row r="198" spans="1:8" ht="12.75" hidden="1">
      <c r="A198" s="142"/>
      <c r="B198" s="142"/>
      <c r="C198" s="142" t="s">
        <v>9</v>
      </c>
      <c r="D198" s="139" t="s">
        <v>132</v>
      </c>
      <c r="E198" s="166">
        <f>SUM(E460,E629,E672,E700,E728,E768,E812,E851,E886,E899,E924,E950,E976,E1001,E1106,E1133,E1159)</f>
        <v>69894</v>
      </c>
      <c r="F198" s="166">
        <f>SUM(F460,F629,F672,F700,F728,F768,F812,F851,F886,F899,F924,F950,F976,F1001,F1106,F1133,F1159)</f>
        <v>0</v>
      </c>
      <c r="G198" s="166">
        <f>SUM(G460,G629,G672,G700,G728,G768,G812,G851,G886,G899,G924,G950,G976,G1001,G1106,G1133,G1159)</f>
        <v>0</v>
      </c>
      <c r="H198" s="166">
        <f>SUM(H460,H629,H672,H700,H728,H768,H812,H851,H886,H899,H924,H950,H976,H1001,H1106,H1133,H1159)</f>
        <v>69894</v>
      </c>
    </row>
    <row r="199" spans="1:9" ht="12.75" hidden="1">
      <c r="A199" s="164"/>
      <c r="B199" s="164" t="s">
        <v>42</v>
      </c>
      <c r="C199" s="164"/>
      <c r="D199" s="134" t="s">
        <v>201</v>
      </c>
      <c r="E199" s="165">
        <f>SUM(E200:E202)</f>
        <v>93260</v>
      </c>
      <c r="F199" s="165">
        <f>SUM(F200:F202)</f>
        <v>0</v>
      </c>
      <c r="G199" s="165">
        <f>SUM(G200:G202)</f>
        <v>0</v>
      </c>
      <c r="H199" s="165">
        <f>SUM(H200:H202)</f>
        <v>93260</v>
      </c>
      <c r="I199" s="118"/>
    </row>
    <row r="200" spans="1:9" ht="12.75" hidden="1">
      <c r="A200" s="164"/>
      <c r="B200" s="164"/>
      <c r="C200" s="156" t="s">
        <v>13</v>
      </c>
      <c r="D200" s="139" t="s">
        <v>138</v>
      </c>
      <c r="E200" s="166">
        <f aca="true" t="shared" si="21" ref="E200:H201">SUM(E462)</f>
        <v>0</v>
      </c>
      <c r="F200" s="166"/>
      <c r="G200" s="166"/>
      <c r="H200" s="166">
        <f t="shared" si="21"/>
        <v>0</v>
      </c>
      <c r="I200" s="118"/>
    </row>
    <row r="201" spans="1:8" ht="12.75" hidden="1">
      <c r="A201" s="142"/>
      <c r="B201" s="142"/>
      <c r="C201" s="142" t="s">
        <v>9</v>
      </c>
      <c r="D201" s="139" t="s">
        <v>132</v>
      </c>
      <c r="E201" s="166">
        <f t="shared" si="21"/>
        <v>3000</v>
      </c>
      <c r="F201" s="166"/>
      <c r="G201" s="166"/>
      <c r="H201" s="166">
        <f t="shared" si="21"/>
        <v>3000</v>
      </c>
    </row>
    <row r="202" spans="1:8" ht="12.75" hidden="1">
      <c r="A202" s="142"/>
      <c r="B202" s="142"/>
      <c r="C202" s="142" t="s">
        <v>34</v>
      </c>
      <c r="D202" s="139" t="s">
        <v>167</v>
      </c>
      <c r="E202" s="166">
        <f>SUM(E464,E631,E674,E702,E730,E770,E814,E853,E888,E1108,E1135,E1161)</f>
        <v>90260</v>
      </c>
      <c r="F202" s="166">
        <f>SUM(F464,F631,F674,F702,F730,F770,F814,F853,F888,F1108,F1135,F1161)</f>
        <v>0</v>
      </c>
      <c r="G202" s="166">
        <f>SUM(G464,G631,G674,G702,G730,G770,G814,G853,G888,G1108,G1135,G1161)</f>
        <v>0</v>
      </c>
      <c r="H202" s="166">
        <f>SUM(H464,H631,H674,H702,H730,H770,H814,H853,H888,H1108,H1135,H1161)</f>
        <v>90260</v>
      </c>
    </row>
    <row r="203" spans="1:8" ht="12.75" hidden="1">
      <c r="A203" s="173" t="s">
        <v>90</v>
      </c>
      <c r="B203" s="142"/>
      <c r="C203" s="169"/>
      <c r="D203" s="147" t="s">
        <v>178</v>
      </c>
      <c r="E203" s="167">
        <f>SUM(E204,E206)</f>
        <v>1041306</v>
      </c>
      <c r="F203" s="167">
        <f aca="true" t="shared" si="22" ref="E203:H204">SUM(F204)</f>
        <v>0</v>
      </c>
      <c r="G203" s="167">
        <f t="shared" si="22"/>
        <v>0</v>
      </c>
      <c r="H203" s="167">
        <f t="shared" si="22"/>
        <v>1041006</v>
      </c>
    </row>
    <row r="204" spans="1:9" ht="38.25" hidden="1">
      <c r="A204" s="174"/>
      <c r="B204" s="164" t="s">
        <v>91</v>
      </c>
      <c r="C204" s="164"/>
      <c r="D204" s="159" t="s">
        <v>231</v>
      </c>
      <c r="E204" s="165">
        <f t="shared" si="22"/>
        <v>1041006</v>
      </c>
      <c r="F204" s="165">
        <f t="shared" si="22"/>
        <v>0</v>
      </c>
      <c r="G204" s="165">
        <f t="shared" si="22"/>
        <v>0</v>
      </c>
      <c r="H204" s="165">
        <f t="shared" si="22"/>
        <v>1041006</v>
      </c>
      <c r="I204" s="118"/>
    </row>
    <row r="205" spans="1:8" ht="12.75" hidden="1">
      <c r="A205" s="156"/>
      <c r="B205" s="156"/>
      <c r="C205" s="156" t="s">
        <v>92</v>
      </c>
      <c r="D205" s="139" t="s">
        <v>179</v>
      </c>
      <c r="E205" s="140">
        <f>SUM(E901,E926,E952,E978,E1003,E1082)</f>
        <v>1041006</v>
      </c>
      <c r="F205" s="140"/>
      <c r="G205" s="140"/>
      <c r="H205" s="140">
        <f>SUM(E205:F205)-G205</f>
        <v>1041006</v>
      </c>
    </row>
    <row r="206" spans="1:9" ht="12.75" hidden="1">
      <c r="A206" s="164"/>
      <c r="B206" s="164" t="s">
        <v>272</v>
      </c>
      <c r="C206" s="164"/>
      <c r="D206" s="164" t="s">
        <v>276</v>
      </c>
      <c r="E206" s="165">
        <f>SUM(E207)</f>
        <v>300</v>
      </c>
      <c r="F206" s="165">
        <f>SUM(F207)</f>
        <v>0</v>
      </c>
      <c r="G206" s="165">
        <f>SUM(G207)</f>
        <v>0</v>
      </c>
      <c r="H206" s="165">
        <f>SUM(H207)</f>
        <v>300</v>
      </c>
      <c r="I206" s="118"/>
    </row>
    <row r="207" spans="1:8" ht="12.75" hidden="1">
      <c r="A207" s="142"/>
      <c r="B207" s="142"/>
      <c r="C207" s="142" t="s">
        <v>9</v>
      </c>
      <c r="D207" s="139" t="s">
        <v>132</v>
      </c>
      <c r="E207" s="166">
        <f>SUM(E466)</f>
        <v>300</v>
      </c>
      <c r="F207" s="166"/>
      <c r="G207" s="166">
        <f>SUM(G466)</f>
        <v>0</v>
      </c>
      <c r="H207" s="166">
        <f>SUM(H466)</f>
        <v>300</v>
      </c>
    </row>
    <row r="208" spans="1:9" ht="12.75" hidden="1">
      <c r="A208" s="153">
        <v>852</v>
      </c>
      <c r="B208" s="146"/>
      <c r="C208" s="146"/>
      <c r="D208" s="147" t="s">
        <v>180</v>
      </c>
      <c r="E208" s="268">
        <f>SUM(E209,E223,E226,E228,E239,E248)</f>
        <v>2306279</v>
      </c>
      <c r="F208" s="268"/>
      <c r="G208" s="268"/>
      <c r="H208" s="268" t="e">
        <f>SUM(H209,H223,H226,#REF!,#REF!,H230,H238,#REF!,#REF!)</f>
        <v>#REF!</v>
      </c>
      <c r="I208" s="84"/>
    </row>
    <row r="209" spans="1:9" ht="12.75" hidden="1">
      <c r="A209" s="170"/>
      <c r="B209" s="175" t="s">
        <v>263</v>
      </c>
      <c r="C209" s="171"/>
      <c r="D209" s="269" t="s">
        <v>211</v>
      </c>
      <c r="E209" s="270">
        <f>SUM(E210:E222)</f>
        <v>1225584</v>
      </c>
      <c r="F209" s="270">
        <f>SUM(F210:F222)</f>
        <v>0</v>
      </c>
      <c r="G209" s="270">
        <f>SUM(G210:G222)</f>
        <v>0</v>
      </c>
      <c r="H209" s="270">
        <f>SUM(H210:H222)</f>
        <v>2788620</v>
      </c>
      <c r="I209" s="271"/>
    </row>
    <row r="210" spans="1:9" ht="12.75" hidden="1">
      <c r="A210" s="176"/>
      <c r="B210" s="176"/>
      <c r="C210" s="176" t="s">
        <v>63</v>
      </c>
      <c r="D210" s="139" t="s">
        <v>181</v>
      </c>
      <c r="E210" s="177">
        <f>SUM(E903,E928,E954,E980,E1005,E1055)</f>
        <v>80964</v>
      </c>
      <c r="F210" s="177"/>
      <c r="G210" s="177"/>
      <c r="H210" s="177">
        <f>SUM(E210:F210)</f>
        <v>80964</v>
      </c>
      <c r="I210" s="84"/>
    </row>
    <row r="211" spans="1:9" ht="12.75" hidden="1">
      <c r="A211" s="176"/>
      <c r="B211" s="176"/>
      <c r="C211" s="176" t="s">
        <v>21</v>
      </c>
      <c r="D211" s="139" t="s">
        <v>133</v>
      </c>
      <c r="E211" s="177">
        <f aca="true" t="shared" si="23" ref="E211:E217">SUM(E904,E929,E955,E981,E1006)</f>
        <v>563251</v>
      </c>
      <c r="F211" s="177"/>
      <c r="G211" s="177"/>
      <c r="H211" s="177">
        <f>SUM(H904,H929,H955,H981,H1006)</f>
        <v>563251</v>
      </c>
      <c r="I211" s="84"/>
    </row>
    <row r="212" spans="1:9" ht="12.75" hidden="1">
      <c r="A212" s="176"/>
      <c r="B212" s="176"/>
      <c r="C212" s="176" t="s">
        <v>22</v>
      </c>
      <c r="D212" s="139" t="s">
        <v>135</v>
      </c>
      <c r="E212" s="177">
        <f t="shared" si="23"/>
        <v>47624</v>
      </c>
      <c r="F212" s="177"/>
      <c r="G212" s="177"/>
      <c r="H212" s="177">
        <f>SUM(H905,H930,H956,H982,H1007)</f>
        <v>47624</v>
      </c>
      <c r="I212" s="84"/>
    </row>
    <row r="213" spans="1:9" ht="12.75" hidden="1">
      <c r="A213" s="176"/>
      <c r="B213" s="176"/>
      <c r="C213" s="176" t="s">
        <v>23</v>
      </c>
      <c r="D213" s="139" t="s">
        <v>136</v>
      </c>
      <c r="E213" s="177">
        <f t="shared" si="23"/>
        <v>88572</v>
      </c>
      <c r="F213" s="177"/>
      <c r="G213" s="177"/>
      <c r="H213" s="177">
        <f>SUM(H886,H911,H936,H963,H988)</f>
        <v>8277</v>
      </c>
      <c r="I213" s="84"/>
    </row>
    <row r="214" spans="1:9" ht="12.75" hidden="1">
      <c r="A214" s="176"/>
      <c r="B214" s="176"/>
      <c r="C214" s="176" t="s">
        <v>24</v>
      </c>
      <c r="D214" s="139" t="s">
        <v>137</v>
      </c>
      <c r="E214" s="177">
        <f t="shared" si="23"/>
        <v>13370</v>
      </c>
      <c r="F214" s="177"/>
      <c r="G214" s="177"/>
      <c r="H214" s="177">
        <f>SUM(H887,H912,H937,H964,H989)</f>
        <v>810</v>
      </c>
      <c r="I214" s="84"/>
    </row>
    <row r="215" spans="1:9" ht="12.75" hidden="1">
      <c r="A215" s="176"/>
      <c r="B215" s="176"/>
      <c r="C215" s="176" t="s">
        <v>13</v>
      </c>
      <c r="D215" s="139" t="s">
        <v>138</v>
      </c>
      <c r="E215" s="177">
        <f t="shared" si="23"/>
        <v>102361</v>
      </c>
      <c r="F215" s="177">
        <f>SUM(F908,F933,F959,F985,F1010)</f>
        <v>0</v>
      </c>
      <c r="G215" s="177">
        <f>SUM(G908,G933,G959,G985,G1010)</f>
        <v>0</v>
      </c>
      <c r="H215" s="177">
        <f>SUM(H908,H933,H959,H985,H1010)</f>
        <v>102361</v>
      </c>
      <c r="I215" s="84"/>
    </row>
    <row r="216" spans="1:9" ht="12.75" hidden="1">
      <c r="A216" s="176"/>
      <c r="B216" s="176"/>
      <c r="C216" s="176" t="s">
        <v>76</v>
      </c>
      <c r="D216" s="139" t="s">
        <v>182</v>
      </c>
      <c r="E216" s="177">
        <f t="shared" si="23"/>
        <v>154494</v>
      </c>
      <c r="F216" s="177"/>
      <c r="G216" s="177"/>
      <c r="H216" s="177">
        <f>SUM(H909,H934,H960,H986,H1011)</f>
        <v>154494</v>
      </c>
      <c r="I216" s="84"/>
    </row>
    <row r="217" spans="1:9" ht="12.75" hidden="1">
      <c r="A217" s="176"/>
      <c r="B217" s="176"/>
      <c r="C217" s="176" t="s">
        <v>31</v>
      </c>
      <c r="D217" s="139" t="s">
        <v>139</v>
      </c>
      <c r="E217" s="177">
        <f t="shared" si="23"/>
        <v>53441</v>
      </c>
      <c r="F217" s="177"/>
      <c r="G217" s="177"/>
      <c r="H217" s="177">
        <f>SUM(H890,H915,H941,H967,H992)</f>
        <v>0</v>
      </c>
      <c r="I217" s="84"/>
    </row>
    <row r="218" spans="1:9" ht="12.75" hidden="1">
      <c r="A218" s="176"/>
      <c r="B218" s="176"/>
      <c r="C218" s="176" t="s">
        <v>32</v>
      </c>
      <c r="D218" s="139" t="s">
        <v>140</v>
      </c>
      <c r="E218" s="177">
        <f>SUM(E1013)</f>
        <v>15000</v>
      </c>
      <c r="F218" s="177"/>
      <c r="G218" s="177"/>
      <c r="H218" s="177">
        <f>SUM(H993)</f>
        <v>0</v>
      </c>
      <c r="I218" s="84"/>
    </row>
    <row r="219" spans="1:9" ht="12.75" hidden="1">
      <c r="A219" s="176"/>
      <c r="B219" s="176"/>
      <c r="C219" s="176" t="s">
        <v>9</v>
      </c>
      <c r="D219" s="139" t="s">
        <v>132</v>
      </c>
      <c r="E219" s="177">
        <f>SUM(E911,E936,E962,E988,E1014)</f>
        <v>61144</v>
      </c>
      <c r="F219" s="177"/>
      <c r="G219" s="177"/>
      <c r="H219" s="177">
        <f>SUM(H891,H916,H942,H968,H994,)</f>
        <v>79406</v>
      </c>
      <c r="I219" s="84"/>
    </row>
    <row r="220" spans="1:9" ht="12.75" hidden="1">
      <c r="A220" s="176"/>
      <c r="B220" s="176"/>
      <c r="C220" s="176" t="s">
        <v>27</v>
      </c>
      <c r="D220" s="139" t="s">
        <v>176</v>
      </c>
      <c r="E220" s="177">
        <f>SUM(E963,E1015,E938)</f>
        <v>4353</v>
      </c>
      <c r="F220" s="177"/>
      <c r="G220" s="177"/>
      <c r="H220" s="177">
        <f>SUM(H943,H995)</f>
        <v>96923</v>
      </c>
      <c r="I220" s="84"/>
    </row>
    <row r="221" spans="1:9" ht="12.75" hidden="1">
      <c r="A221" s="176"/>
      <c r="B221" s="176"/>
      <c r="C221" s="176" t="s">
        <v>33</v>
      </c>
      <c r="D221" s="139" t="s">
        <v>142</v>
      </c>
      <c r="E221" s="177">
        <f>SUM(E912,E937,E964,E989,E1016)</f>
        <v>2310</v>
      </c>
      <c r="F221" s="177"/>
      <c r="G221" s="177"/>
      <c r="H221" s="177">
        <f>SUM(H892,H917,H944,H969,H996)</f>
        <v>1654510</v>
      </c>
      <c r="I221" s="84"/>
    </row>
    <row r="222" spans="1:9" ht="12.75" hidden="1">
      <c r="A222" s="298"/>
      <c r="B222" s="298"/>
      <c r="C222" s="298" t="s">
        <v>34</v>
      </c>
      <c r="D222" s="139" t="s">
        <v>167</v>
      </c>
      <c r="E222" s="177">
        <f>SUM(E913,E939,E965,E990,E1017)</f>
        <v>38700</v>
      </c>
      <c r="F222" s="299"/>
      <c r="G222" s="299"/>
      <c r="H222" s="299">
        <f>SUM(H893,H918,H945,H970,H997)</f>
        <v>0</v>
      </c>
      <c r="I222" s="84"/>
    </row>
    <row r="223" spans="1:9" ht="12.75" hidden="1">
      <c r="A223" s="175"/>
      <c r="B223" s="175" t="s">
        <v>266</v>
      </c>
      <c r="C223" s="175"/>
      <c r="D223" s="269" t="s">
        <v>212</v>
      </c>
      <c r="E223" s="270">
        <f>SUM(E224:E225)</f>
        <v>840000</v>
      </c>
      <c r="F223" s="270"/>
      <c r="G223" s="270"/>
      <c r="H223" s="270">
        <f>SUM(H224:H225)</f>
        <v>61000</v>
      </c>
      <c r="I223" s="271"/>
    </row>
    <row r="224" spans="1:9" ht="12.75" hidden="1">
      <c r="A224" s="176"/>
      <c r="B224" s="176"/>
      <c r="C224" s="176" t="s">
        <v>63</v>
      </c>
      <c r="D224" s="139" t="s">
        <v>181</v>
      </c>
      <c r="E224" s="177">
        <f>SUM(E1032)</f>
        <v>834164</v>
      </c>
      <c r="F224" s="177"/>
      <c r="G224" s="177"/>
      <c r="H224" s="177">
        <f>SUM(H1012)</f>
        <v>46000</v>
      </c>
      <c r="I224" s="84"/>
    </row>
    <row r="225" spans="1:9" ht="12.75" hidden="1">
      <c r="A225" s="176"/>
      <c r="B225" s="176"/>
      <c r="C225" s="176" t="s">
        <v>9</v>
      </c>
      <c r="D225" s="139" t="s">
        <v>132</v>
      </c>
      <c r="E225" s="177">
        <f>SUM(E1033)</f>
        <v>5836</v>
      </c>
      <c r="F225" s="177"/>
      <c r="G225" s="177"/>
      <c r="H225" s="177">
        <f>SUM(H1013)</f>
        <v>15000</v>
      </c>
      <c r="I225" s="84"/>
    </row>
    <row r="226" spans="1:9" ht="12.75" hidden="1">
      <c r="A226" s="275"/>
      <c r="B226" s="275" t="s">
        <v>267</v>
      </c>
      <c r="C226" s="275"/>
      <c r="D226" s="276" t="s">
        <v>213</v>
      </c>
      <c r="E226" s="277">
        <f>SUM(E227)</f>
        <v>12400</v>
      </c>
      <c r="F226" s="277"/>
      <c r="G226" s="277"/>
      <c r="H226" s="277">
        <f>SUM(H227)</f>
        <v>530</v>
      </c>
      <c r="I226" s="278"/>
    </row>
    <row r="227" spans="1:9" ht="12.75" hidden="1">
      <c r="A227" s="282"/>
      <c r="B227" s="282"/>
      <c r="C227" s="282" t="s">
        <v>63</v>
      </c>
      <c r="D227" s="280" t="s">
        <v>181</v>
      </c>
      <c r="E227" s="283">
        <f>SUM(E604)</f>
        <v>12400</v>
      </c>
      <c r="F227" s="283"/>
      <c r="G227" s="283"/>
      <c r="H227" s="283">
        <f>SUM(H553,H584)</f>
        <v>530</v>
      </c>
      <c r="I227" s="273"/>
    </row>
    <row r="228" spans="1:9" ht="12.75" hidden="1">
      <c r="A228" s="175"/>
      <c r="B228" s="175" t="s">
        <v>268</v>
      </c>
      <c r="C228" s="175"/>
      <c r="D228" s="269" t="s">
        <v>214</v>
      </c>
      <c r="E228" s="270">
        <f>SUM(E229:E238)</f>
        <v>208500</v>
      </c>
      <c r="F228" s="270">
        <f>SUM(F229:F238)</f>
        <v>0</v>
      </c>
      <c r="G228" s="270">
        <f>SUM(G229:G238)</f>
        <v>0</v>
      </c>
      <c r="H228" s="270">
        <f>SUM(H229:H238)</f>
        <v>208500</v>
      </c>
      <c r="I228" s="300"/>
    </row>
    <row r="229" spans="1:9" ht="12.75" hidden="1">
      <c r="A229" s="176"/>
      <c r="B229" s="176"/>
      <c r="C229" s="176" t="s">
        <v>21</v>
      </c>
      <c r="D229" s="139" t="s">
        <v>183</v>
      </c>
      <c r="E229" s="177">
        <f>SUM(E1035)</f>
        <v>137960</v>
      </c>
      <c r="F229" s="177"/>
      <c r="G229" s="177"/>
      <c r="H229" s="177">
        <f aca="true" t="shared" si="24" ref="H229:H238">SUM(H1035)</f>
        <v>137960</v>
      </c>
      <c r="I229" s="84"/>
    </row>
    <row r="230" spans="1:9" ht="12.75" hidden="1">
      <c r="A230" s="176"/>
      <c r="B230" s="176"/>
      <c r="C230" s="176" t="s">
        <v>22</v>
      </c>
      <c r="D230" s="139" t="s">
        <v>135</v>
      </c>
      <c r="E230" s="177">
        <f aca="true" t="shared" si="25" ref="E230:E238">SUM(E1036)</f>
        <v>10567</v>
      </c>
      <c r="F230" s="177"/>
      <c r="G230" s="177"/>
      <c r="H230" s="177">
        <f t="shared" si="24"/>
        <v>10567</v>
      </c>
      <c r="I230" s="84"/>
    </row>
    <row r="231" spans="1:9" ht="12.75" hidden="1">
      <c r="A231" s="176"/>
      <c r="B231" s="176"/>
      <c r="C231" s="176" t="s">
        <v>23</v>
      </c>
      <c r="D231" s="139" t="s">
        <v>136</v>
      </c>
      <c r="E231" s="177">
        <f t="shared" si="25"/>
        <v>23196</v>
      </c>
      <c r="F231" s="177"/>
      <c r="G231" s="177"/>
      <c r="H231" s="177">
        <f t="shared" si="24"/>
        <v>23196</v>
      </c>
      <c r="I231" s="84"/>
    </row>
    <row r="232" spans="1:9" ht="12.75" hidden="1">
      <c r="A232" s="176"/>
      <c r="B232" s="176"/>
      <c r="C232" s="176" t="s">
        <v>24</v>
      </c>
      <c r="D232" s="139" t="s">
        <v>137</v>
      </c>
      <c r="E232" s="177">
        <f t="shared" si="25"/>
        <v>3639</v>
      </c>
      <c r="F232" s="177"/>
      <c r="G232" s="177"/>
      <c r="H232" s="177">
        <f t="shared" si="24"/>
        <v>3639</v>
      </c>
      <c r="I232" s="84"/>
    </row>
    <row r="233" spans="1:9" ht="12.75" hidden="1">
      <c r="A233" s="176"/>
      <c r="B233" s="176"/>
      <c r="C233" s="176" t="s">
        <v>13</v>
      </c>
      <c r="D233" s="139" t="s">
        <v>138</v>
      </c>
      <c r="E233" s="177">
        <f t="shared" si="25"/>
        <v>2000</v>
      </c>
      <c r="F233" s="177"/>
      <c r="G233" s="177"/>
      <c r="H233" s="177">
        <f t="shared" si="24"/>
        <v>2000</v>
      </c>
      <c r="I233" s="84"/>
    </row>
    <row r="234" spans="1:9" ht="12.75" hidden="1">
      <c r="A234" s="176"/>
      <c r="B234" s="176"/>
      <c r="C234" s="176" t="s">
        <v>32</v>
      </c>
      <c r="D234" s="139" t="s">
        <v>140</v>
      </c>
      <c r="E234" s="177">
        <f t="shared" si="25"/>
        <v>100</v>
      </c>
      <c r="F234" s="177"/>
      <c r="G234" s="177"/>
      <c r="H234" s="177">
        <f t="shared" si="24"/>
        <v>100</v>
      </c>
      <c r="I234" s="84"/>
    </row>
    <row r="235" spans="1:9" ht="12.75" hidden="1">
      <c r="A235" s="176"/>
      <c r="B235" s="176"/>
      <c r="C235" s="176" t="s">
        <v>9</v>
      </c>
      <c r="D235" s="139" t="s">
        <v>132</v>
      </c>
      <c r="E235" s="177">
        <f t="shared" si="25"/>
        <v>24828</v>
      </c>
      <c r="F235" s="177"/>
      <c r="G235" s="177"/>
      <c r="H235" s="177">
        <f t="shared" si="24"/>
        <v>24828</v>
      </c>
      <c r="I235" s="84"/>
    </row>
    <row r="236" spans="1:9" ht="12.75" hidden="1">
      <c r="A236" s="176"/>
      <c r="B236" s="176"/>
      <c r="C236" s="176" t="s">
        <v>27</v>
      </c>
      <c r="D236" s="139" t="s">
        <v>141</v>
      </c>
      <c r="E236" s="177">
        <f t="shared" si="25"/>
        <v>1920</v>
      </c>
      <c r="F236" s="177"/>
      <c r="G236" s="177"/>
      <c r="H236" s="177">
        <f t="shared" si="24"/>
        <v>1920</v>
      </c>
      <c r="I236" s="84"/>
    </row>
    <row r="237" spans="1:9" ht="12.75" hidden="1">
      <c r="A237" s="176"/>
      <c r="B237" s="176"/>
      <c r="C237" s="176" t="s">
        <v>33</v>
      </c>
      <c r="D237" s="139" t="s">
        <v>142</v>
      </c>
      <c r="E237" s="177">
        <f t="shared" si="25"/>
        <v>495</v>
      </c>
      <c r="F237" s="177"/>
      <c r="G237" s="177"/>
      <c r="H237" s="177">
        <f t="shared" si="24"/>
        <v>495</v>
      </c>
      <c r="I237" s="84"/>
    </row>
    <row r="238" spans="1:9" ht="12.75" hidden="1">
      <c r="A238" s="176"/>
      <c r="B238" s="176"/>
      <c r="C238" s="176" t="s">
        <v>34</v>
      </c>
      <c r="D238" s="139" t="s">
        <v>184</v>
      </c>
      <c r="E238" s="177">
        <f t="shared" si="25"/>
        <v>3795</v>
      </c>
      <c r="F238" s="177"/>
      <c r="G238" s="177"/>
      <c r="H238" s="177">
        <f t="shared" si="24"/>
        <v>3795</v>
      </c>
      <c r="I238" s="84"/>
    </row>
    <row r="239" spans="1:9" ht="12.75" hidden="1">
      <c r="A239" s="275"/>
      <c r="B239" s="275" t="s">
        <v>269</v>
      </c>
      <c r="C239" s="275"/>
      <c r="D239" s="276" t="s">
        <v>216</v>
      </c>
      <c r="E239" s="277">
        <f>SUM(E240:E247)</f>
        <v>15500</v>
      </c>
      <c r="F239" s="277"/>
      <c r="G239" s="277"/>
      <c r="H239" s="277">
        <f>SUM(H240:H247)</f>
        <v>963170</v>
      </c>
      <c r="I239" s="278"/>
    </row>
    <row r="240" spans="1:9" ht="12.75" hidden="1">
      <c r="A240" s="279"/>
      <c r="B240" s="279"/>
      <c r="C240" s="279" t="s">
        <v>21</v>
      </c>
      <c r="D240" s="280" t="s">
        <v>133</v>
      </c>
      <c r="E240" s="281">
        <f>SUM(E1046)</f>
        <v>8160</v>
      </c>
      <c r="F240" s="281"/>
      <c r="G240" s="281"/>
      <c r="H240" s="281">
        <f>SUM(H1014)</f>
        <v>47036</v>
      </c>
      <c r="I240" s="273"/>
    </row>
    <row r="241" spans="1:9" ht="12.75" hidden="1">
      <c r="A241" s="279"/>
      <c r="B241" s="279"/>
      <c r="C241" s="279" t="s">
        <v>22</v>
      </c>
      <c r="D241" s="280" t="s">
        <v>135</v>
      </c>
      <c r="E241" s="281">
        <f>SUM(E1047)</f>
        <v>565</v>
      </c>
      <c r="F241" s="281"/>
      <c r="G241" s="281"/>
      <c r="H241" s="281"/>
      <c r="I241" s="273"/>
    </row>
    <row r="242" spans="1:9" ht="12.75" hidden="1">
      <c r="A242" s="279"/>
      <c r="B242" s="279"/>
      <c r="C242" s="279" t="s">
        <v>23</v>
      </c>
      <c r="D242" s="280" t="s">
        <v>136</v>
      </c>
      <c r="E242" s="281">
        <f aca="true" t="shared" si="26" ref="E242:E247">SUM(E1048)</f>
        <v>1174</v>
      </c>
      <c r="F242" s="281"/>
      <c r="G242" s="281"/>
      <c r="H242" s="281">
        <f aca="true" t="shared" si="27" ref="H242:H247">SUM(H1015)</f>
        <v>2000</v>
      </c>
      <c r="I242" s="273"/>
    </row>
    <row r="243" spans="1:9" ht="12.75" hidden="1">
      <c r="A243" s="279"/>
      <c r="B243" s="279"/>
      <c r="C243" s="279" t="s">
        <v>24</v>
      </c>
      <c r="D243" s="280" t="s">
        <v>137</v>
      </c>
      <c r="E243" s="281">
        <f t="shared" si="26"/>
        <v>214</v>
      </c>
      <c r="F243" s="281"/>
      <c r="G243" s="281"/>
      <c r="H243" s="281">
        <f t="shared" si="27"/>
        <v>1500</v>
      </c>
      <c r="I243" s="273"/>
    </row>
    <row r="244" spans="1:9" ht="12.75" hidden="1">
      <c r="A244" s="279"/>
      <c r="B244" s="279"/>
      <c r="C244" s="279" t="s">
        <v>13</v>
      </c>
      <c r="D244" s="280" t="s">
        <v>138</v>
      </c>
      <c r="E244" s="281">
        <f t="shared" si="26"/>
        <v>1416</v>
      </c>
      <c r="F244" s="281"/>
      <c r="G244" s="281"/>
      <c r="H244" s="281">
        <f t="shared" si="27"/>
        <v>33250</v>
      </c>
      <c r="I244" s="273"/>
    </row>
    <row r="245" spans="1:9" ht="12.75" hidden="1">
      <c r="A245" s="279"/>
      <c r="B245" s="279"/>
      <c r="C245" s="279" t="s">
        <v>9</v>
      </c>
      <c r="D245" s="280" t="s">
        <v>132</v>
      </c>
      <c r="E245" s="281">
        <f t="shared" si="26"/>
        <v>2584</v>
      </c>
      <c r="F245" s="281"/>
      <c r="G245" s="281"/>
      <c r="H245" s="281">
        <f t="shared" si="27"/>
        <v>879384</v>
      </c>
      <c r="I245" s="273"/>
    </row>
    <row r="246" spans="1:9" ht="12.75" hidden="1">
      <c r="A246" s="279"/>
      <c r="B246" s="279"/>
      <c r="C246" s="279" t="s">
        <v>27</v>
      </c>
      <c r="D246" s="280" t="s">
        <v>141</v>
      </c>
      <c r="E246" s="281">
        <f t="shared" si="26"/>
        <v>1000</v>
      </c>
      <c r="F246" s="281"/>
      <c r="G246" s="281"/>
      <c r="H246" s="281">
        <f t="shared" si="27"/>
        <v>0</v>
      </c>
      <c r="I246" s="273"/>
    </row>
    <row r="247" spans="1:9" ht="12.75" hidden="1">
      <c r="A247" s="279"/>
      <c r="B247" s="279"/>
      <c r="C247" s="279" t="s">
        <v>34</v>
      </c>
      <c r="D247" s="280" t="s">
        <v>167</v>
      </c>
      <c r="E247" s="281">
        <f t="shared" si="26"/>
        <v>387</v>
      </c>
      <c r="F247" s="281"/>
      <c r="G247" s="281">
        <f>SUM(G1020)</f>
        <v>0</v>
      </c>
      <c r="H247" s="281">
        <f t="shared" si="27"/>
        <v>0</v>
      </c>
      <c r="I247" s="273"/>
    </row>
    <row r="248" spans="1:9" ht="12.75" hidden="1">
      <c r="A248" s="275"/>
      <c r="B248" s="275" t="s">
        <v>270</v>
      </c>
      <c r="C248" s="275"/>
      <c r="D248" s="276" t="s">
        <v>201</v>
      </c>
      <c r="E248" s="277">
        <f>SUM(E249)</f>
        <v>4295</v>
      </c>
      <c r="F248" s="277">
        <f>SUM(F249:F249)</f>
        <v>0</v>
      </c>
      <c r="G248" s="277">
        <f>SUM(G249:G249)</f>
        <v>0</v>
      </c>
      <c r="H248" s="277">
        <f>SUM(H249:H249)</f>
        <v>0</v>
      </c>
      <c r="I248" s="278"/>
    </row>
    <row r="249" spans="1:9" ht="12.75" hidden="1">
      <c r="A249" s="279"/>
      <c r="B249" s="279"/>
      <c r="C249" s="279" t="s">
        <v>34</v>
      </c>
      <c r="D249" s="280" t="s">
        <v>167</v>
      </c>
      <c r="E249" s="281">
        <f>SUM(E1021)</f>
        <v>4295</v>
      </c>
      <c r="F249" s="281"/>
      <c r="G249" s="281">
        <f>SUM(G1028)</f>
        <v>0</v>
      </c>
      <c r="H249" s="281">
        <f>SUM(H1028)</f>
        <v>0</v>
      </c>
      <c r="I249" s="273"/>
    </row>
    <row r="250" spans="1:9" ht="12.75" hidden="1">
      <c r="A250" s="153">
        <v>853</v>
      </c>
      <c r="B250" s="146"/>
      <c r="C250" s="146"/>
      <c r="D250" s="147" t="s">
        <v>180</v>
      </c>
      <c r="E250" s="268">
        <f>SUM(E251,E262,E276,E278)</f>
        <v>944348</v>
      </c>
      <c r="F250" s="268">
        <f>SUM(F251,F262,F276,F278)</f>
        <v>0</v>
      </c>
      <c r="G250" s="268">
        <f>SUM(G251,G262,G276,G278)</f>
        <v>0</v>
      </c>
      <c r="H250" s="268">
        <f>SUM(H251,H262,H276,H278)</f>
        <v>948643</v>
      </c>
      <c r="I250" s="84"/>
    </row>
    <row r="251" spans="1:9" ht="25.5" hidden="1">
      <c r="A251" s="175"/>
      <c r="B251" s="175" t="s">
        <v>95</v>
      </c>
      <c r="C251" s="175"/>
      <c r="D251" s="269" t="s">
        <v>215</v>
      </c>
      <c r="E251" s="270">
        <f>SUM(E252:E261)</f>
        <v>83100</v>
      </c>
      <c r="F251" s="270">
        <f>SUM(F252:F261)</f>
        <v>0</v>
      </c>
      <c r="G251" s="270">
        <f>SUM(G252:G261)</f>
        <v>0</v>
      </c>
      <c r="H251" s="270">
        <f>SUM(H252:H261)</f>
        <v>83100</v>
      </c>
      <c r="I251" s="271"/>
    </row>
    <row r="252" spans="1:9" ht="12.75" hidden="1">
      <c r="A252" s="176"/>
      <c r="B252" s="176"/>
      <c r="C252" s="176" t="s">
        <v>21</v>
      </c>
      <c r="D252" s="139" t="s">
        <v>133</v>
      </c>
      <c r="E252" s="177">
        <f>SUM(E1064)</f>
        <v>43301</v>
      </c>
      <c r="F252" s="177"/>
      <c r="G252" s="177"/>
      <c r="H252" s="177">
        <f aca="true" t="shared" si="28" ref="H252:H261">SUM(H1064)</f>
        <v>43301</v>
      </c>
      <c r="I252" s="84"/>
    </row>
    <row r="253" spans="1:9" ht="12.75" hidden="1">
      <c r="A253" s="176"/>
      <c r="B253" s="176"/>
      <c r="C253" s="176" t="s">
        <v>22</v>
      </c>
      <c r="D253" s="139" t="s">
        <v>135</v>
      </c>
      <c r="E253" s="177">
        <f aca="true" t="shared" si="29" ref="E253:F261">SUM(E1065)</f>
        <v>3779</v>
      </c>
      <c r="F253" s="177"/>
      <c r="G253" s="177"/>
      <c r="H253" s="177">
        <f t="shared" si="28"/>
        <v>3779</v>
      </c>
      <c r="I253" s="84"/>
    </row>
    <row r="254" spans="1:8" ht="12.75" hidden="1">
      <c r="A254" s="142"/>
      <c r="B254" s="142"/>
      <c r="C254" s="142" t="s">
        <v>23</v>
      </c>
      <c r="D254" s="139" t="s">
        <v>136</v>
      </c>
      <c r="E254" s="166">
        <f t="shared" si="29"/>
        <v>8809</v>
      </c>
      <c r="F254" s="166"/>
      <c r="G254" s="166"/>
      <c r="H254" s="166">
        <f t="shared" si="28"/>
        <v>8809</v>
      </c>
    </row>
    <row r="255" spans="1:8" ht="12.75" hidden="1">
      <c r="A255" s="142"/>
      <c r="B255" s="142"/>
      <c r="C255" s="142" t="s">
        <v>24</v>
      </c>
      <c r="D255" s="139" t="s">
        <v>137</v>
      </c>
      <c r="E255" s="166">
        <f t="shared" si="29"/>
        <v>1153</v>
      </c>
      <c r="F255" s="166"/>
      <c r="G255" s="166"/>
      <c r="H255" s="166">
        <f t="shared" si="28"/>
        <v>1153</v>
      </c>
    </row>
    <row r="256" spans="1:8" ht="12.75" hidden="1">
      <c r="A256" s="142"/>
      <c r="B256" s="142"/>
      <c r="C256" s="142" t="s">
        <v>13</v>
      </c>
      <c r="D256" s="139" t="s">
        <v>138</v>
      </c>
      <c r="E256" s="166">
        <f t="shared" si="29"/>
        <v>601</v>
      </c>
      <c r="F256" s="166">
        <f t="shared" si="29"/>
        <v>0</v>
      </c>
      <c r="G256" s="166"/>
      <c r="H256" s="166">
        <f t="shared" si="28"/>
        <v>601</v>
      </c>
    </row>
    <row r="257" spans="1:8" ht="12.75" hidden="1">
      <c r="A257" s="142"/>
      <c r="B257" s="142"/>
      <c r="C257" s="142" t="s">
        <v>32</v>
      </c>
      <c r="D257" s="139" t="s">
        <v>140</v>
      </c>
      <c r="E257" s="166">
        <f t="shared" si="29"/>
        <v>100</v>
      </c>
      <c r="F257" s="166">
        <f>SUM(F1069)</f>
        <v>0</v>
      </c>
      <c r="G257" s="166"/>
      <c r="H257" s="166">
        <f t="shared" si="28"/>
        <v>100</v>
      </c>
    </row>
    <row r="258" spans="1:8" ht="12.75" hidden="1">
      <c r="A258" s="142"/>
      <c r="B258" s="142"/>
      <c r="C258" s="142" t="s">
        <v>9</v>
      </c>
      <c r="D258" s="139" t="s">
        <v>132</v>
      </c>
      <c r="E258" s="166">
        <f t="shared" si="29"/>
        <v>23423</v>
      </c>
      <c r="F258" s="166"/>
      <c r="G258" s="166">
        <f>SUM(G1070)</f>
        <v>0</v>
      </c>
      <c r="H258" s="166">
        <f t="shared" si="28"/>
        <v>23423</v>
      </c>
    </row>
    <row r="259" spans="1:8" ht="12.75" hidden="1">
      <c r="A259" s="142"/>
      <c r="B259" s="142"/>
      <c r="C259" s="142" t="s">
        <v>27</v>
      </c>
      <c r="D259" s="139" t="s">
        <v>141</v>
      </c>
      <c r="E259" s="166">
        <f t="shared" si="29"/>
        <v>255</v>
      </c>
      <c r="F259" s="166">
        <f t="shared" si="29"/>
        <v>0</v>
      </c>
      <c r="G259" s="166"/>
      <c r="H259" s="166">
        <f t="shared" si="28"/>
        <v>255</v>
      </c>
    </row>
    <row r="260" spans="1:8" ht="12.75" hidden="1">
      <c r="A260" s="142"/>
      <c r="B260" s="142"/>
      <c r="C260" s="142" t="s">
        <v>33</v>
      </c>
      <c r="D260" s="139" t="s">
        <v>142</v>
      </c>
      <c r="E260" s="166">
        <f t="shared" si="29"/>
        <v>299</v>
      </c>
      <c r="F260" s="166"/>
      <c r="G260" s="166"/>
      <c r="H260" s="166">
        <f t="shared" si="28"/>
        <v>299</v>
      </c>
    </row>
    <row r="261" spans="1:8" ht="12.75" hidden="1">
      <c r="A261" s="156"/>
      <c r="B261" s="156"/>
      <c r="C261" s="156" t="s">
        <v>34</v>
      </c>
      <c r="D261" s="139" t="s">
        <v>167</v>
      </c>
      <c r="E261" s="140">
        <f t="shared" si="29"/>
        <v>1380</v>
      </c>
      <c r="F261" s="140">
        <f t="shared" si="29"/>
        <v>0</v>
      </c>
      <c r="G261" s="140"/>
      <c r="H261" s="140">
        <f t="shared" si="28"/>
        <v>1380</v>
      </c>
    </row>
    <row r="262" spans="1:9" ht="12.75" hidden="1">
      <c r="A262" s="164"/>
      <c r="B262" s="164" t="s">
        <v>96</v>
      </c>
      <c r="C262" s="164"/>
      <c r="D262" s="134" t="s">
        <v>217</v>
      </c>
      <c r="E262" s="165">
        <f>SUM(E263:E275)</f>
        <v>850400</v>
      </c>
      <c r="F262" s="165">
        <f>SUM(F263:F275)</f>
        <v>0</v>
      </c>
      <c r="G262" s="165">
        <f>SUM(G263:G275)</f>
        <v>0</v>
      </c>
      <c r="H262" s="165">
        <f>SUM(H263:H275)</f>
        <v>850400</v>
      </c>
      <c r="I262" s="118"/>
    </row>
    <row r="263" spans="1:8" ht="12.75" hidden="1">
      <c r="A263" s="142"/>
      <c r="B263" s="142"/>
      <c r="C263" s="142" t="s">
        <v>21</v>
      </c>
      <c r="D263" s="139" t="s">
        <v>133</v>
      </c>
      <c r="E263" s="166">
        <f aca="true" t="shared" si="30" ref="E263:E271">SUM(E1084)</f>
        <v>447790</v>
      </c>
      <c r="F263" s="166"/>
      <c r="G263" s="166"/>
      <c r="H263" s="166">
        <f aca="true" t="shared" si="31" ref="H263:H271">SUM(H1084)</f>
        <v>447790</v>
      </c>
    </row>
    <row r="264" spans="1:8" ht="12.75" hidden="1">
      <c r="A264" s="142"/>
      <c r="B264" s="142"/>
      <c r="C264" s="142" t="s">
        <v>22</v>
      </c>
      <c r="D264" s="139" t="s">
        <v>135</v>
      </c>
      <c r="E264" s="166">
        <f t="shared" si="30"/>
        <v>49500</v>
      </c>
      <c r="F264" s="166"/>
      <c r="G264" s="166"/>
      <c r="H264" s="166">
        <f t="shared" si="31"/>
        <v>49500</v>
      </c>
    </row>
    <row r="265" spans="1:8" ht="12.75" hidden="1">
      <c r="A265" s="142"/>
      <c r="B265" s="142"/>
      <c r="C265" s="142" t="s">
        <v>23</v>
      </c>
      <c r="D265" s="139" t="s">
        <v>136</v>
      </c>
      <c r="E265" s="166">
        <f t="shared" si="30"/>
        <v>84225</v>
      </c>
      <c r="F265" s="166"/>
      <c r="G265" s="166"/>
      <c r="H265" s="166">
        <f t="shared" si="31"/>
        <v>84225</v>
      </c>
    </row>
    <row r="266" spans="1:8" ht="12.75" hidden="1">
      <c r="A266" s="142"/>
      <c r="B266" s="142"/>
      <c r="C266" s="142" t="s">
        <v>24</v>
      </c>
      <c r="D266" s="139" t="s">
        <v>137</v>
      </c>
      <c r="E266" s="166">
        <f t="shared" si="30"/>
        <v>13485</v>
      </c>
      <c r="F266" s="166"/>
      <c r="G266" s="166"/>
      <c r="H266" s="166">
        <f t="shared" si="31"/>
        <v>13485</v>
      </c>
    </row>
    <row r="267" spans="1:8" ht="12.75" hidden="1">
      <c r="A267" s="142"/>
      <c r="B267" s="142"/>
      <c r="C267" s="142" t="s">
        <v>13</v>
      </c>
      <c r="D267" s="139" t="s">
        <v>138</v>
      </c>
      <c r="E267" s="166">
        <f t="shared" si="30"/>
        <v>53190</v>
      </c>
      <c r="F267" s="166">
        <f>SUM(F1088)</f>
        <v>0</v>
      </c>
      <c r="G267" s="166"/>
      <c r="H267" s="166">
        <f t="shared" si="31"/>
        <v>53190</v>
      </c>
    </row>
    <row r="268" spans="1:8" ht="12.75" hidden="1">
      <c r="A268" s="142"/>
      <c r="B268" s="142"/>
      <c r="C268" s="142" t="s">
        <v>31</v>
      </c>
      <c r="D268" s="139" t="s">
        <v>139</v>
      </c>
      <c r="E268" s="166">
        <f t="shared" si="30"/>
        <v>37730</v>
      </c>
      <c r="F268" s="166"/>
      <c r="G268" s="166">
        <f>SUM(G1089)</f>
        <v>0</v>
      </c>
      <c r="H268" s="166">
        <f t="shared" si="31"/>
        <v>37730</v>
      </c>
    </row>
    <row r="269" spans="1:8" ht="12.75" hidden="1">
      <c r="A269" s="142"/>
      <c r="B269" s="142"/>
      <c r="C269" s="142" t="s">
        <v>32</v>
      </c>
      <c r="D269" s="139" t="s">
        <v>140</v>
      </c>
      <c r="E269" s="166">
        <f t="shared" si="30"/>
        <v>60020</v>
      </c>
      <c r="F269" s="166"/>
      <c r="G269" s="166"/>
      <c r="H269" s="166">
        <f t="shared" si="31"/>
        <v>60020</v>
      </c>
    </row>
    <row r="270" spans="1:8" ht="12.75" hidden="1">
      <c r="A270" s="142"/>
      <c r="B270" s="142"/>
      <c r="C270" s="142" t="s">
        <v>9</v>
      </c>
      <c r="D270" s="139" t="s">
        <v>132</v>
      </c>
      <c r="E270" s="166">
        <f t="shared" si="30"/>
        <v>50400</v>
      </c>
      <c r="F270" s="166"/>
      <c r="G270" s="166"/>
      <c r="H270" s="166">
        <f t="shared" si="31"/>
        <v>50400</v>
      </c>
    </row>
    <row r="271" spans="1:8" ht="12.75" hidden="1">
      <c r="A271" s="142"/>
      <c r="B271" s="142"/>
      <c r="C271" s="142" t="s">
        <v>27</v>
      </c>
      <c r="D271" s="139" t="s">
        <v>141</v>
      </c>
      <c r="E271" s="166">
        <f t="shared" si="30"/>
        <v>13710</v>
      </c>
      <c r="F271" s="166"/>
      <c r="G271" s="166"/>
      <c r="H271" s="166">
        <f t="shared" si="31"/>
        <v>13710</v>
      </c>
    </row>
    <row r="272" spans="1:8" ht="12.75" hidden="1">
      <c r="A272" s="142"/>
      <c r="B272" s="142"/>
      <c r="C272" s="142" t="s">
        <v>33</v>
      </c>
      <c r="D272" s="139" t="s">
        <v>142</v>
      </c>
      <c r="E272" s="166">
        <f>SUM(E1094)</f>
        <v>8710</v>
      </c>
      <c r="F272" s="166"/>
      <c r="G272" s="166"/>
      <c r="H272" s="166">
        <f>SUM(H1094)</f>
        <v>8710</v>
      </c>
    </row>
    <row r="273" spans="1:8" ht="12.75" hidden="1">
      <c r="A273" s="142"/>
      <c r="B273" s="142"/>
      <c r="C273" s="142" t="s">
        <v>34</v>
      </c>
      <c r="D273" s="139" t="s">
        <v>167</v>
      </c>
      <c r="E273" s="166">
        <f>SUM(E1095)</f>
        <v>28000</v>
      </c>
      <c r="F273" s="166"/>
      <c r="G273" s="166"/>
      <c r="H273" s="166">
        <f>SUM(H1095)</f>
        <v>28000</v>
      </c>
    </row>
    <row r="274" spans="1:8" ht="12.75" hidden="1">
      <c r="A274" s="142"/>
      <c r="B274" s="142"/>
      <c r="C274" s="142" t="s">
        <v>35</v>
      </c>
      <c r="D274" s="139" t="s">
        <v>150</v>
      </c>
      <c r="E274" s="166">
        <f>SUM(E1096)</f>
        <v>3590</v>
      </c>
      <c r="F274" s="166"/>
      <c r="G274" s="166"/>
      <c r="H274" s="166">
        <f>SUM(H1096)</f>
        <v>3590</v>
      </c>
    </row>
    <row r="275" spans="1:8" ht="12.75" hidden="1">
      <c r="A275" s="142"/>
      <c r="B275" s="142"/>
      <c r="C275" s="142" t="s">
        <v>81</v>
      </c>
      <c r="D275" s="139" t="s">
        <v>168</v>
      </c>
      <c r="E275" s="166">
        <f>SUM(E1097)</f>
        <v>50</v>
      </c>
      <c r="F275" s="166"/>
      <c r="G275" s="166"/>
      <c r="H275" s="166">
        <f>SUM(H1097)</f>
        <v>50</v>
      </c>
    </row>
    <row r="276" spans="1:9" ht="12.75" hidden="1">
      <c r="A276" s="164"/>
      <c r="B276" s="164" t="s">
        <v>127</v>
      </c>
      <c r="C276" s="164"/>
      <c r="D276" s="134" t="s">
        <v>210</v>
      </c>
      <c r="E276" s="165">
        <f>SUM(E277)</f>
        <v>5848</v>
      </c>
      <c r="F276" s="165"/>
      <c r="G276" s="165"/>
      <c r="H276" s="165">
        <f>SUM(H277)</f>
        <v>5848</v>
      </c>
      <c r="I276" s="118"/>
    </row>
    <row r="277" spans="1:8" ht="12.75" hidden="1">
      <c r="A277" s="156"/>
      <c r="B277" s="156"/>
      <c r="C277" s="156" t="s">
        <v>9</v>
      </c>
      <c r="D277" s="139" t="s">
        <v>132</v>
      </c>
      <c r="E277" s="140">
        <f>SUM(E468)</f>
        <v>5848</v>
      </c>
      <c r="F277" s="140"/>
      <c r="G277" s="140"/>
      <c r="H277" s="140">
        <f>SUM(H941,H992,H1023,H967,H915,H468)</f>
        <v>5848</v>
      </c>
    </row>
    <row r="278" spans="1:9" ht="12.75" hidden="1">
      <c r="A278" s="164"/>
      <c r="B278" s="164" t="s">
        <v>97</v>
      </c>
      <c r="C278" s="164"/>
      <c r="D278" s="136" t="s">
        <v>201</v>
      </c>
      <c r="E278" s="165">
        <f>SUM(E279:E281)</f>
        <v>5000</v>
      </c>
      <c r="F278" s="165"/>
      <c r="G278" s="165"/>
      <c r="H278" s="165">
        <f>SUM(H279:H281)</f>
        <v>9295</v>
      </c>
      <c r="I278" s="118"/>
    </row>
    <row r="279" spans="1:8" ht="12.75" hidden="1">
      <c r="A279" s="142"/>
      <c r="B279" s="142"/>
      <c r="C279" s="142" t="s">
        <v>13</v>
      </c>
      <c r="D279" s="139" t="s">
        <v>138</v>
      </c>
      <c r="E279" s="166">
        <f>SUM(E1019)</f>
        <v>0</v>
      </c>
      <c r="F279" s="166"/>
      <c r="G279" s="166"/>
      <c r="H279" s="166">
        <f>SUM(H1019)</f>
        <v>0</v>
      </c>
    </row>
    <row r="280" spans="1:8" ht="12.75" hidden="1">
      <c r="A280" s="142"/>
      <c r="B280" s="142"/>
      <c r="C280" s="142" t="s">
        <v>9</v>
      </c>
      <c r="D280" s="139" t="s">
        <v>132</v>
      </c>
      <c r="E280" s="166">
        <f>SUM(E470,E1020)</f>
        <v>5000</v>
      </c>
      <c r="F280" s="166"/>
      <c r="G280" s="166"/>
      <c r="H280" s="166">
        <f>SUM(H470,H1020)</f>
        <v>5000</v>
      </c>
    </row>
    <row r="281" spans="1:8" ht="12.75" hidden="1">
      <c r="A281" s="156"/>
      <c r="B281" s="156"/>
      <c r="C281" s="156" t="s">
        <v>34</v>
      </c>
      <c r="D281" s="139" t="s">
        <v>143</v>
      </c>
      <c r="E281" s="140"/>
      <c r="F281" s="140"/>
      <c r="G281" s="140"/>
      <c r="H281" s="140">
        <f>SUM(H1021)</f>
        <v>4295</v>
      </c>
    </row>
    <row r="282" spans="1:8" ht="12.75" hidden="1">
      <c r="A282" s="153">
        <v>854</v>
      </c>
      <c r="B282" s="146"/>
      <c r="C282" s="146"/>
      <c r="D282" s="147" t="s">
        <v>185</v>
      </c>
      <c r="E282" s="167">
        <f>SUM(E283,E299,E314,E328,E343,E345,E347,E354)</f>
        <v>2792114</v>
      </c>
      <c r="F282" s="167"/>
      <c r="G282" s="167"/>
      <c r="H282" s="167">
        <f>SUM(H283,H299,H314,H328,H343,H345,H347,H354)</f>
        <v>2797940</v>
      </c>
    </row>
    <row r="283" spans="1:9" ht="12.75" hidden="1">
      <c r="A283" s="170"/>
      <c r="B283" s="164" t="s">
        <v>98</v>
      </c>
      <c r="C283" s="171"/>
      <c r="D283" s="172" t="s">
        <v>218</v>
      </c>
      <c r="E283" s="165">
        <f>SUM(E284:E298)</f>
        <v>691142</v>
      </c>
      <c r="F283" s="165"/>
      <c r="G283" s="165"/>
      <c r="H283" s="165">
        <f>SUM(H284:H298)</f>
        <v>691142</v>
      </c>
      <c r="I283" s="118"/>
    </row>
    <row r="284" spans="1:8" ht="24" hidden="1">
      <c r="A284" s="142"/>
      <c r="B284" s="142"/>
      <c r="C284" s="142" t="s">
        <v>30</v>
      </c>
      <c r="D284" s="139" t="s">
        <v>162</v>
      </c>
      <c r="E284" s="166">
        <f>SUM(E633)</f>
        <v>15000</v>
      </c>
      <c r="F284" s="166"/>
      <c r="G284" s="166"/>
      <c r="H284" s="166">
        <f>SUM(H633)</f>
        <v>15000</v>
      </c>
    </row>
    <row r="285" spans="1:8" ht="12.75" hidden="1">
      <c r="A285" s="142"/>
      <c r="B285" s="142"/>
      <c r="C285" s="142" t="s">
        <v>21</v>
      </c>
      <c r="D285" s="139" t="s">
        <v>133</v>
      </c>
      <c r="E285" s="166">
        <f>SUM(E472,E634)</f>
        <v>374767</v>
      </c>
      <c r="F285" s="166"/>
      <c r="G285" s="166"/>
      <c r="H285" s="166">
        <f>SUM(H472,H634)</f>
        <v>374767</v>
      </c>
    </row>
    <row r="286" spans="1:8" ht="12.75" hidden="1">
      <c r="A286" s="142"/>
      <c r="B286" s="142"/>
      <c r="C286" s="142" t="s">
        <v>22</v>
      </c>
      <c r="D286" s="139" t="s">
        <v>135</v>
      </c>
      <c r="E286" s="166">
        <f aca="true" t="shared" si="32" ref="E286:E298">SUM(E635)</f>
        <v>32110</v>
      </c>
      <c r="F286" s="166"/>
      <c r="G286" s="166"/>
      <c r="H286" s="166">
        <f aca="true" t="shared" si="33" ref="H286:H298">SUM(H635)</f>
        <v>32110</v>
      </c>
    </row>
    <row r="287" spans="1:8" ht="12.75" hidden="1">
      <c r="A287" s="142"/>
      <c r="B287" s="142"/>
      <c r="C287" s="142" t="s">
        <v>23</v>
      </c>
      <c r="D287" s="139" t="s">
        <v>136</v>
      </c>
      <c r="E287" s="140">
        <f t="shared" si="32"/>
        <v>84519</v>
      </c>
      <c r="F287" s="140"/>
      <c r="G287" s="140"/>
      <c r="H287" s="226">
        <f t="shared" si="33"/>
        <v>84519</v>
      </c>
    </row>
    <row r="288" spans="1:8" ht="12.75" hidden="1">
      <c r="A288" s="142"/>
      <c r="B288" s="142"/>
      <c r="C288" s="142" t="s">
        <v>24</v>
      </c>
      <c r="D288" s="139" t="s">
        <v>137</v>
      </c>
      <c r="E288" s="166">
        <f t="shared" si="32"/>
        <v>11679</v>
      </c>
      <c r="F288" s="166"/>
      <c r="G288" s="166"/>
      <c r="H288" s="166">
        <f t="shared" si="33"/>
        <v>11679</v>
      </c>
    </row>
    <row r="289" spans="1:8" ht="12.75" hidden="1">
      <c r="A289" s="142"/>
      <c r="B289" s="142"/>
      <c r="C289" s="142" t="s">
        <v>13</v>
      </c>
      <c r="D289" s="139" t="s">
        <v>138</v>
      </c>
      <c r="E289" s="166">
        <f t="shared" si="32"/>
        <v>75876</v>
      </c>
      <c r="F289" s="166"/>
      <c r="G289" s="166"/>
      <c r="H289" s="166">
        <f t="shared" si="33"/>
        <v>75876</v>
      </c>
    </row>
    <row r="290" spans="1:8" ht="12.75" hidden="1">
      <c r="A290" s="142"/>
      <c r="B290" s="142"/>
      <c r="C290" s="142" t="s">
        <v>76</v>
      </c>
      <c r="D290" s="139" t="s">
        <v>166</v>
      </c>
      <c r="E290" s="166">
        <f t="shared" si="32"/>
        <v>43469</v>
      </c>
      <c r="F290" s="166"/>
      <c r="G290" s="166"/>
      <c r="H290" s="166">
        <f t="shared" si="33"/>
        <v>43469</v>
      </c>
    </row>
    <row r="291" spans="1:8" ht="12.75" hidden="1">
      <c r="A291" s="142"/>
      <c r="B291" s="142"/>
      <c r="C291" s="142" t="s">
        <v>88</v>
      </c>
      <c r="D291" s="139" t="s">
        <v>174</v>
      </c>
      <c r="E291" s="166">
        <f t="shared" si="32"/>
        <v>1000</v>
      </c>
      <c r="F291" s="166"/>
      <c r="G291" s="166"/>
      <c r="H291" s="166">
        <f t="shared" si="33"/>
        <v>1000</v>
      </c>
    </row>
    <row r="292" spans="1:8" ht="12.75" hidden="1">
      <c r="A292" s="142"/>
      <c r="B292" s="142"/>
      <c r="C292" s="142" t="s">
        <v>31</v>
      </c>
      <c r="D292" s="139" t="s">
        <v>139</v>
      </c>
      <c r="E292" s="166">
        <f t="shared" si="32"/>
        <v>11035</v>
      </c>
      <c r="F292" s="166"/>
      <c r="G292" s="166"/>
      <c r="H292" s="166">
        <f t="shared" si="33"/>
        <v>11035</v>
      </c>
    </row>
    <row r="293" spans="1:8" ht="12.75" hidden="1">
      <c r="A293" s="142"/>
      <c r="B293" s="142"/>
      <c r="C293" s="142" t="s">
        <v>32</v>
      </c>
      <c r="D293" s="139" t="s">
        <v>140</v>
      </c>
      <c r="E293" s="166">
        <f t="shared" si="32"/>
        <v>3000</v>
      </c>
      <c r="F293" s="166"/>
      <c r="G293" s="166"/>
      <c r="H293" s="166">
        <f t="shared" si="33"/>
        <v>3000</v>
      </c>
    </row>
    <row r="294" spans="1:8" ht="12.75" hidden="1">
      <c r="A294" s="142"/>
      <c r="B294" s="142"/>
      <c r="C294" s="142" t="s">
        <v>9</v>
      </c>
      <c r="D294" s="139" t="s">
        <v>132</v>
      </c>
      <c r="E294" s="166">
        <f t="shared" si="32"/>
        <v>12377</v>
      </c>
      <c r="F294" s="166"/>
      <c r="G294" s="166"/>
      <c r="H294" s="166">
        <f t="shared" si="33"/>
        <v>12377</v>
      </c>
    </row>
    <row r="295" spans="1:8" ht="12.75" hidden="1">
      <c r="A295" s="142"/>
      <c r="B295" s="142"/>
      <c r="C295" s="142" t="s">
        <v>27</v>
      </c>
      <c r="D295" s="139" t="s">
        <v>176</v>
      </c>
      <c r="E295" s="166">
        <f t="shared" si="32"/>
        <v>1000</v>
      </c>
      <c r="F295" s="166"/>
      <c r="G295" s="166"/>
      <c r="H295" s="166">
        <f t="shared" si="33"/>
        <v>1000</v>
      </c>
    </row>
    <row r="296" spans="1:8" ht="12.75" hidden="1">
      <c r="A296" s="142"/>
      <c r="B296" s="142"/>
      <c r="C296" s="142" t="s">
        <v>33</v>
      </c>
      <c r="D296" s="139" t="s">
        <v>142</v>
      </c>
      <c r="E296" s="166">
        <f t="shared" si="32"/>
        <v>3265</v>
      </c>
      <c r="F296" s="166"/>
      <c r="G296" s="166"/>
      <c r="H296" s="166">
        <f t="shared" si="33"/>
        <v>3265</v>
      </c>
    </row>
    <row r="297" spans="1:8" ht="12.75" hidden="1">
      <c r="A297" s="142"/>
      <c r="B297" s="142"/>
      <c r="C297" s="142" t="s">
        <v>34</v>
      </c>
      <c r="D297" s="139" t="s">
        <v>167</v>
      </c>
      <c r="E297" s="166">
        <f t="shared" si="32"/>
        <v>22045</v>
      </c>
      <c r="F297" s="166"/>
      <c r="G297" s="166"/>
      <c r="H297" s="166">
        <f t="shared" si="33"/>
        <v>22045</v>
      </c>
    </row>
    <row r="298" spans="1:8" ht="12.75" hidden="1">
      <c r="A298" s="142"/>
      <c r="B298" s="142"/>
      <c r="C298" s="142" t="s">
        <v>36</v>
      </c>
      <c r="D298" s="139" t="s">
        <v>144</v>
      </c>
      <c r="E298" s="166">
        <f t="shared" si="32"/>
        <v>0</v>
      </c>
      <c r="F298" s="166"/>
      <c r="G298" s="166"/>
      <c r="H298" s="166">
        <f t="shared" si="33"/>
        <v>0</v>
      </c>
    </row>
    <row r="299" spans="1:9" ht="25.5" hidden="1">
      <c r="A299" s="164"/>
      <c r="B299" s="164" t="s">
        <v>54</v>
      </c>
      <c r="C299" s="164"/>
      <c r="D299" s="134" t="s">
        <v>219</v>
      </c>
      <c r="E299" s="165">
        <f>SUM(E300:E313)</f>
        <v>545080</v>
      </c>
      <c r="F299" s="165">
        <f>SUM(F300:F313)</f>
        <v>0</v>
      </c>
      <c r="G299" s="165">
        <f>SUM(G300:G313)</f>
        <v>0</v>
      </c>
      <c r="H299" s="165">
        <f>SUM(H300:H313)</f>
        <v>543480</v>
      </c>
      <c r="I299" s="118"/>
    </row>
    <row r="300" spans="1:8" ht="36" hidden="1">
      <c r="A300" s="142"/>
      <c r="B300" s="142"/>
      <c r="C300" s="142" t="s">
        <v>55</v>
      </c>
      <c r="D300" s="139" t="s">
        <v>186</v>
      </c>
      <c r="E300" s="166">
        <f>SUM(E474)</f>
        <v>10000</v>
      </c>
      <c r="F300" s="166"/>
      <c r="G300" s="166"/>
      <c r="H300" s="166">
        <f>SUM(H474)</f>
        <v>10000</v>
      </c>
    </row>
    <row r="301" spans="1:8" ht="24" hidden="1">
      <c r="A301" s="142"/>
      <c r="B301" s="142"/>
      <c r="C301" s="142" t="s">
        <v>30</v>
      </c>
      <c r="D301" s="139" t="s">
        <v>162</v>
      </c>
      <c r="E301" s="166">
        <f aca="true" t="shared" si="34" ref="E301:E308">SUM(E1110,E1137)</f>
        <v>1610</v>
      </c>
      <c r="F301" s="166"/>
      <c r="G301" s="166"/>
      <c r="H301" s="166">
        <f aca="true" t="shared" si="35" ref="H301:H308">SUM(H1110,H1137)</f>
        <v>1610</v>
      </c>
    </row>
    <row r="302" spans="1:8" ht="12.75" hidden="1">
      <c r="A302" s="142"/>
      <c r="B302" s="142"/>
      <c r="C302" s="142" t="s">
        <v>21</v>
      </c>
      <c r="D302" s="139" t="s">
        <v>133</v>
      </c>
      <c r="E302" s="166">
        <f t="shared" si="34"/>
        <v>359408</v>
      </c>
      <c r="F302" s="166"/>
      <c r="G302" s="166"/>
      <c r="H302" s="166">
        <f t="shared" si="35"/>
        <v>359408</v>
      </c>
    </row>
    <row r="303" spans="1:8" ht="12.75" hidden="1">
      <c r="A303" s="156"/>
      <c r="B303" s="156"/>
      <c r="C303" s="156" t="s">
        <v>22</v>
      </c>
      <c r="D303" s="139" t="s">
        <v>135</v>
      </c>
      <c r="E303" s="140">
        <f t="shared" si="34"/>
        <v>29393</v>
      </c>
      <c r="F303" s="140"/>
      <c r="G303" s="140"/>
      <c r="H303" s="140">
        <f t="shared" si="35"/>
        <v>29393</v>
      </c>
    </row>
    <row r="304" spans="1:8" ht="12.75" hidden="1">
      <c r="A304" s="142"/>
      <c r="B304" s="142"/>
      <c r="C304" s="142" t="s">
        <v>23</v>
      </c>
      <c r="D304" s="139" t="s">
        <v>136</v>
      </c>
      <c r="E304" s="166">
        <f t="shared" si="34"/>
        <v>70065</v>
      </c>
      <c r="F304" s="166"/>
      <c r="G304" s="166"/>
      <c r="H304" s="166">
        <f t="shared" si="35"/>
        <v>70065</v>
      </c>
    </row>
    <row r="305" spans="1:8" ht="12.75" hidden="1">
      <c r="A305" s="142"/>
      <c r="B305" s="142"/>
      <c r="C305" s="142" t="s">
        <v>24</v>
      </c>
      <c r="D305" s="139" t="s">
        <v>137</v>
      </c>
      <c r="E305" s="166">
        <f t="shared" si="34"/>
        <v>9235</v>
      </c>
      <c r="F305" s="166"/>
      <c r="G305" s="166"/>
      <c r="H305" s="166">
        <f t="shared" si="35"/>
        <v>9235</v>
      </c>
    </row>
    <row r="306" spans="1:8" ht="12.75" hidden="1">
      <c r="A306" s="142"/>
      <c r="B306" s="142"/>
      <c r="C306" s="142" t="s">
        <v>13</v>
      </c>
      <c r="D306" s="139" t="s">
        <v>138</v>
      </c>
      <c r="E306" s="166">
        <f t="shared" si="34"/>
        <v>12767</v>
      </c>
      <c r="F306" s="166">
        <f>SUM(F1115,F1142)</f>
        <v>0</v>
      </c>
      <c r="G306" s="166"/>
      <c r="H306" s="166">
        <f t="shared" si="35"/>
        <v>12767</v>
      </c>
    </row>
    <row r="307" spans="1:8" ht="12.75" hidden="1">
      <c r="A307" s="142"/>
      <c r="B307" s="142"/>
      <c r="C307" s="142" t="s">
        <v>88</v>
      </c>
      <c r="D307" s="139" t="s">
        <v>174</v>
      </c>
      <c r="E307" s="166">
        <f t="shared" si="34"/>
        <v>1000</v>
      </c>
      <c r="F307" s="166"/>
      <c r="G307" s="166"/>
      <c r="H307" s="166">
        <f t="shared" si="35"/>
        <v>1000</v>
      </c>
    </row>
    <row r="308" spans="1:8" ht="12.75" hidden="1">
      <c r="A308" s="156"/>
      <c r="B308" s="156"/>
      <c r="C308" s="156" t="s">
        <v>31</v>
      </c>
      <c r="D308" s="139" t="s">
        <v>139</v>
      </c>
      <c r="E308" s="140">
        <f t="shared" si="34"/>
        <v>4000</v>
      </c>
      <c r="F308" s="140"/>
      <c r="G308" s="140">
        <f>SUM(G1117,G1144)</f>
        <v>0</v>
      </c>
      <c r="H308" s="140">
        <f t="shared" si="35"/>
        <v>4000</v>
      </c>
    </row>
    <row r="309" spans="1:8" ht="12.75" hidden="1">
      <c r="A309" s="156"/>
      <c r="B309" s="156"/>
      <c r="C309" s="156" t="s">
        <v>32</v>
      </c>
      <c r="D309" s="139" t="s">
        <v>140</v>
      </c>
      <c r="E309" s="140">
        <f>SUM(E1118,E1145)</f>
        <v>1600</v>
      </c>
      <c r="F309" s="166"/>
      <c r="G309" s="166"/>
      <c r="H309" s="140">
        <f>SUM(H1118)</f>
        <v>0</v>
      </c>
    </row>
    <row r="310" spans="1:8" ht="12.75" hidden="1">
      <c r="A310" s="142"/>
      <c r="B310" s="164" t="s">
        <v>54</v>
      </c>
      <c r="C310" s="142" t="s">
        <v>9</v>
      </c>
      <c r="D310" s="139" t="s">
        <v>132</v>
      </c>
      <c r="E310" s="166">
        <f>SUM(E1119,E1146)</f>
        <v>17260</v>
      </c>
      <c r="F310" s="166"/>
      <c r="G310" s="166"/>
      <c r="H310" s="166">
        <f>SUM(H1119,H1146)</f>
        <v>17260</v>
      </c>
    </row>
    <row r="311" spans="1:8" ht="12.75" hidden="1">
      <c r="A311" s="142"/>
      <c r="B311" s="142"/>
      <c r="C311" s="142" t="s">
        <v>27</v>
      </c>
      <c r="D311" s="139" t="s">
        <v>141</v>
      </c>
      <c r="E311" s="166">
        <f>SUM(E1120,E1147)</f>
        <v>2000</v>
      </c>
      <c r="F311" s="166"/>
      <c r="G311" s="166"/>
      <c r="H311" s="166">
        <f>SUM(H1120,H1147)</f>
        <v>2000</v>
      </c>
    </row>
    <row r="312" spans="1:8" ht="12.75" hidden="1">
      <c r="A312" s="142"/>
      <c r="B312" s="142"/>
      <c r="C312" s="142" t="s">
        <v>33</v>
      </c>
      <c r="D312" s="139" t="s">
        <v>142</v>
      </c>
      <c r="E312" s="166">
        <f>SUM(E1121)</f>
        <v>300</v>
      </c>
      <c r="F312" s="166"/>
      <c r="G312" s="166"/>
      <c r="H312" s="166">
        <f>SUM(H1121)</f>
        <v>300</v>
      </c>
    </row>
    <row r="313" spans="1:8" ht="12.75" hidden="1">
      <c r="A313" s="142"/>
      <c r="B313" s="142"/>
      <c r="C313" s="142" t="s">
        <v>34</v>
      </c>
      <c r="D313" s="139" t="s">
        <v>167</v>
      </c>
      <c r="E313" s="166">
        <f>SUM(E1122,E1148)</f>
        <v>26442</v>
      </c>
      <c r="F313" s="166"/>
      <c r="G313" s="166"/>
      <c r="H313" s="166">
        <f>SUM(H1122,H1148)</f>
        <v>26442</v>
      </c>
    </row>
    <row r="314" spans="1:9" ht="12.75" hidden="1">
      <c r="A314" s="164"/>
      <c r="B314" s="164" t="s">
        <v>99</v>
      </c>
      <c r="C314" s="164"/>
      <c r="D314" s="134" t="s">
        <v>220</v>
      </c>
      <c r="E314" s="165">
        <f>SUM(E315:E327)</f>
        <v>269991</v>
      </c>
      <c r="F314" s="165"/>
      <c r="G314" s="165"/>
      <c r="H314" s="165">
        <f>SUM(H315:H327)</f>
        <v>269991</v>
      </c>
      <c r="I314" s="118"/>
    </row>
    <row r="315" spans="1:8" ht="24" hidden="1">
      <c r="A315" s="142"/>
      <c r="B315" s="142"/>
      <c r="C315" s="142" t="s">
        <v>30</v>
      </c>
      <c r="D315" s="139" t="s">
        <v>162</v>
      </c>
      <c r="E315" s="166">
        <f aca="true" t="shared" si="36" ref="E315:E327">SUM(E1163)</f>
        <v>344</v>
      </c>
      <c r="F315" s="166"/>
      <c r="G315" s="166"/>
      <c r="H315" s="166">
        <f>SUM(H1163)</f>
        <v>344</v>
      </c>
    </row>
    <row r="316" spans="1:8" ht="12.75" hidden="1">
      <c r="A316" s="142"/>
      <c r="B316" s="142"/>
      <c r="C316" s="142" t="s">
        <v>21</v>
      </c>
      <c r="D316" s="139" t="s">
        <v>133</v>
      </c>
      <c r="E316" s="166">
        <f t="shared" si="36"/>
        <v>172000</v>
      </c>
      <c r="F316" s="166"/>
      <c r="G316" s="166"/>
      <c r="H316" s="166">
        <f aca="true" t="shared" si="37" ref="H316:H327">SUM(H1164)</f>
        <v>172000</v>
      </c>
    </row>
    <row r="317" spans="1:8" ht="12.75" hidden="1">
      <c r="A317" s="142"/>
      <c r="B317" s="142"/>
      <c r="C317" s="142" t="s">
        <v>22</v>
      </c>
      <c r="D317" s="139" t="s">
        <v>135</v>
      </c>
      <c r="E317" s="166">
        <f t="shared" si="36"/>
        <v>14267</v>
      </c>
      <c r="F317" s="166"/>
      <c r="G317" s="166"/>
      <c r="H317" s="166">
        <f t="shared" si="37"/>
        <v>14267</v>
      </c>
    </row>
    <row r="318" spans="1:8" ht="12.75" hidden="1">
      <c r="A318" s="156"/>
      <c r="B318" s="156"/>
      <c r="C318" s="156" t="s">
        <v>23</v>
      </c>
      <c r="D318" s="139" t="s">
        <v>136</v>
      </c>
      <c r="E318" s="140">
        <f t="shared" si="36"/>
        <v>35000</v>
      </c>
      <c r="F318" s="140"/>
      <c r="G318" s="140"/>
      <c r="H318" s="166">
        <f t="shared" si="37"/>
        <v>35000</v>
      </c>
    </row>
    <row r="319" spans="1:8" ht="12.75" hidden="1">
      <c r="A319" s="142"/>
      <c r="B319" s="142"/>
      <c r="C319" s="142" t="s">
        <v>24</v>
      </c>
      <c r="D319" s="139" t="s">
        <v>137</v>
      </c>
      <c r="E319" s="166">
        <f t="shared" si="36"/>
        <v>4639</v>
      </c>
      <c r="F319" s="166"/>
      <c r="G319" s="166"/>
      <c r="H319" s="166">
        <f t="shared" si="37"/>
        <v>4639</v>
      </c>
    </row>
    <row r="320" spans="1:8" ht="12.75" hidden="1">
      <c r="A320" s="142"/>
      <c r="B320" s="142"/>
      <c r="C320" s="142" t="s">
        <v>13</v>
      </c>
      <c r="D320" s="139" t="s">
        <v>138</v>
      </c>
      <c r="E320" s="166">
        <f t="shared" si="36"/>
        <v>5001</v>
      </c>
      <c r="F320" s="166"/>
      <c r="G320" s="166"/>
      <c r="H320" s="166">
        <f t="shared" si="37"/>
        <v>5001</v>
      </c>
    </row>
    <row r="321" spans="1:8" ht="12.75" hidden="1">
      <c r="A321" s="142"/>
      <c r="B321" s="142"/>
      <c r="C321" s="142" t="s">
        <v>88</v>
      </c>
      <c r="D321" s="139" t="s">
        <v>174</v>
      </c>
      <c r="E321" s="166">
        <f t="shared" si="36"/>
        <v>1000</v>
      </c>
      <c r="F321" s="166"/>
      <c r="G321" s="166"/>
      <c r="H321" s="166">
        <f t="shared" si="37"/>
        <v>1000</v>
      </c>
    </row>
    <row r="322" spans="1:8" ht="12.75" hidden="1">
      <c r="A322" s="142"/>
      <c r="B322" s="142"/>
      <c r="C322" s="142" t="s">
        <v>31</v>
      </c>
      <c r="D322" s="139" t="s">
        <v>139</v>
      </c>
      <c r="E322" s="166">
        <f t="shared" si="36"/>
        <v>14000</v>
      </c>
      <c r="F322" s="166"/>
      <c r="G322" s="166"/>
      <c r="H322" s="166">
        <f t="shared" si="37"/>
        <v>14000</v>
      </c>
    </row>
    <row r="323" spans="1:8" ht="12.75" hidden="1">
      <c r="A323" s="142"/>
      <c r="B323" s="142"/>
      <c r="C323" s="142" t="s">
        <v>32</v>
      </c>
      <c r="D323" s="139" t="s">
        <v>140</v>
      </c>
      <c r="E323" s="166">
        <f t="shared" si="36"/>
        <v>0</v>
      </c>
      <c r="F323" s="166"/>
      <c r="G323" s="166"/>
      <c r="H323" s="166">
        <f t="shared" si="37"/>
        <v>0</v>
      </c>
    </row>
    <row r="324" spans="1:8" ht="12.75" hidden="1">
      <c r="A324" s="142"/>
      <c r="B324" s="142"/>
      <c r="C324" s="142" t="s">
        <v>9</v>
      </c>
      <c r="D324" s="139" t="s">
        <v>132</v>
      </c>
      <c r="E324" s="166">
        <f t="shared" si="36"/>
        <v>10000</v>
      </c>
      <c r="F324" s="166"/>
      <c r="G324" s="166"/>
      <c r="H324" s="166">
        <f t="shared" si="37"/>
        <v>10000</v>
      </c>
    </row>
    <row r="325" spans="1:8" ht="12.75" hidden="1">
      <c r="A325" s="142"/>
      <c r="B325" s="142"/>
      <c r="C325" s="142" t="s">
        <v>27</v>
      </c>
      <c r="D325" s="139" t="s">
        <v>176</v>
      </c>
      <c r="E325" s="166">
        <f t="shared" si="36"/>
        <v>500</v>
      </c>
      <c r="F325" s="166"/>
      <c r="G325" s="166"/>
      <c r="H325" s="166">
        <f t="shared" si="37"/>
        <v>500</v>
      </c>
    </row>
    <row r="326" spans="1:8" ht="12.75" hidden="1">
      <c r="A326" s="142"/>
      <c r="B326" s="142"/>
      <c r="C326" s="142" t="s">
        <v>33</v>
      </c>
      <c r="D326" s="139" t="s">
        <v>142</v>
      </c>
      <c r="E326" s="166">
        <f t="shared" si="36"/>
        <v>400</v>
      </c>
      <c r="F326" s="166"/>
      <c r="G326" s="166"/>
      <c r="H326" s="166">
        <f t="shared" si="37"/>
        <v>400</v>
      </c>
    </row>
    <row r="327" spans="1:8" ht="12.75" hidden="1">
      <c r="A327" s="156"/>
      <c r="B327" s="156"/>
      <c r="C327" s="156" t="s">
        <v>34</v>
      </c>
      <c r="D327" s="139" t="s">
        <v>167</v>
      </c>
      <c r="E327" s="140">
        <f t="shared" si="36"/>
        <v>12840</v>
      </c>
      <c r="F327" s="140"/>
      <c r="G327" s="140"/>
      <c r="H327" s="140">
        <f t="shared" si="37"/>
        <v>12840</v>
      </c>
    </row>
    <row r="328" spans="1:9" ht="12.75" hidden="1">
      <c r="A328" s="164"/>
      <c r="B328" s="164" t="s">
        <v>100</v>
      </c>
      <c r="C328" s="164"/>
      <c r="D328" s="134" t="s">
        <v>221</v>
      </c>
      <c r="E328" s="165">
        <f>SUM(E329:E342)</f>
        <v>1271191</v>
      </c>
      <c r="F328" s="165">
        <f>SUM(F329:F342)</f>
        <v>0</v>
      </c>
      <c r="G328" s="165">
        <f>SUM(G329:G342)</f>
        <v>0</v>
      </c>
      <c r="H328" s="165">
        <f>SUM(H329:H342)</f>
        <v>1277304</v>
      </c>
      <c r="I328" s="118"/>
    </row>
    <row r="329" spans="1:8" ht="24" hidden="1">
      <c r="A329" s="142"/>
      <c r="B329" s="142"/>
      <c r="C329" s="142" t="s">
        <v>41</v>
      </c>
      <c r="D329" s="139" t="s">
        <v>255</v>
      </c>
      <c r="E329" s="166">
        <f>SUM(E476)</f>
        <v>170340</v>
      </c>
      <c r="F329" s="166"/>
      <c r="G329" s="166"/>
      <c r="H329" s="166">
        <f>SUM(H476)</f>
        <v>170340</v>
      </c>
    </row>
    <row r="330" spans="1:8" ht="24" hidden="1">
      <c r="A330" s="142"/>
      <c r="B330" s="142"/>
      <c r="C330" s="142" t="s">
        <v>30</v>
      </c>
      <c r="D330" s="139" t="s">
        <v>162</v>
      </c>
      <c r="E330" s="166">
        <f>SUM(E732,E774,E816)</f>
        <v>13775</v>
      </c>
      <c r="F330" s="166"/>
      <c r="G330" s="166"/>
      <c r="H330" s="166">
        <f>SUM(H732,H774,H816)</f>
        <v>13775</v>
      </c>
    </row>
    <row r="331" spans="1:8" ht="12.75" hidden="1">
      <c r="A331" s="142"/>
      <c r="B331" s="142"/>
      <c r="C331" s="142" t="s">
        <v>26</v>
      </c>
      <c r="D331" s="139" t="s">
        <v>146</v>
      </c>
      <c r="E331" s="166">
        <f>SUM(E775)</f>
        <v>2000</v>
      </c>
      <c r="F331" s="166"/>
      <c r="G331" s="166"/>
      <c r="H331" s="166">
        <f>SUM(H775)</f>
        <v>2000</v>
      </c>
    </row>
    <row r="332" spans="1:8" ht="12.75" hidden="1">
      <c r="A332" s="142"/>
      <c r="B332" s="142"/>
      <c r="C332" s="142" t="s">
        <v>21</v>
      </c>
      <c r="D332" s="139" t="s">
        <v>133</v>
      </c>
      <c r="E332" s="166">
        <f>SUM(E477,E733,E776,E817)</f>
        <v>511241</v>
      </c>
      <c r="F332" s="166"/>
      <c r="G332" s="166"/>
      <c r="H332" s="166">
        <f>SUM(H477,H733,H776,H817)</f>
        <v>511241</v>
      </c>
    </row>
    <row r="333" spans="1:8" ht="12.75" hidden="1">
      <c r="A333" s="142"/>
      <c r="B333" s="142"/>
      <c r="C333" s="142" t="s">
        <v>22</v>
      </c>
      <c r="D333" s="139" t="s">
        <v>135</v>
      </c>
      <c r="E333" s="166">
        <f>SUM(E734,E777,E818)</f>
        <v>42494</v>
      </c>
      <c r="F333" s="166"/>
      <c r="G333" s="166"/>
      <c r="H333" s="166">
        <v>48607</v>
      </c>
    </row>
    <row r="334" spans="1:8" ht="12.75" hidden="1">
      <c r="A334" s="142"/>
      <c r="B334" s="142"/>
      <c r="C334" s="142" t="s">
        <v>23</v>
      </c>
      <c r="D334" s="139" t="s">
        <v>136</v>
      </c>
      <c r="E334" s="166">
        <f aca="true" t="shared" si="38" ref="E334:G341">SUM(E735,E778,E819)</f>
        <v>93832</v>
      </c>
      <c r="F334" s="166"/>
      <c r="G334" s="166"/>
      <c r="H334" s="166">
        <f aca="true" t="shared" si="39" ref="H334:H341">SUM(H735,H778,H819)</f>
        <v>93832</v>
      </c>
    </row>
    <row r="335" spans="1:8" ht="12.75" hidden="1">
      <c r="A335" s="142"/>
      <c r="B335" s="142"/>
      <c r="C335" s="142" t="s">
        <v>24</v>
      </c>
      <c r="D335" s="139" t="s">
        <v>137</v>
      </c>
      <c r="E335" s="166">
        <f t="shared" si="38"/>
        <v>13166</v>
      </c>
      <c r="F335" s="166"/>
      <c r="G335" s="166"/>
      <c r="H335" s="166">
        <f t="shared" si="39"/>
        <v>13166</v>
      </c>
    </row>
    <row r="336" spans="1:8" ht="12.75" hidden="1">
      <c r="A336" s="142"/>
      <c r="B336" s="142"/>
      <c r="C336" s="142" t="s">
        <v>13</v>
      </c>
      <c r="D336" s="139" t="s">
        <v>138</v>
      </c>
      <c r="E336" s="166">
        <f t="shared" si="38"/>
        <v>46093</v>
      </c>
      <c r="F336" s="166"/>
      <c r="G336" s="166">
        <f t="shared" si="38"/>
        <v>0</v>
      </c>
      <c r="H336" s="166">
        <f t="shared" si="39"/>
        <v>46093</v>
      </c>
    </row>
    <row r="337" spans="1:8" ht="12.75" hidden="1">
      <c r="A337" s="142"/>
      <c r="B337" s="142"/>
      <c r="C337" s="142" t="s">
        <v>31</v>
      </c>
      <c r="D337" s="139" t="s">
        <v>139</v>
      </c>
      <c r="E337" s="166">
        <f t="shared" si="38"/>
        <v>297787</v>
      </c>
      <c r="F337" s="166">
        <f t="shared" si="38"/>
        <v>0</v>
      </c>
      <c r="G337" s="166"/>
      <c r="H337" s="166">
        <f t="shared" si="39"/>
        <v>297787</v>
      </c>
    </row>
    <row r="338" spans="1:8" ht="12.75" hidden="1">
      <c r="A338" s="142"/>
      <c r="B338" s="142"/>
      <c r="C338" s="142" t="s">
        <v>32</v>
      </c>
      <c r="D338" s="139" t="s">
        <v>140</v>
      </c>
      <c r="E338" s="166">
        <f t="shared" si="38"/>
        <v>19357</v>
      </c>
      <c r="F338" s="166"/>
      <c r="G338" s="166"/>
      <c r="H338" s="166">
        <f t="shared" si="39"/>
        <v>19357</v>
      </c>
    </row>
    <row r="339" spans="1:8" ht="12.75" hidden="1">
      <c r="A339" s="142"/>
      <c r="B339" s="142"/>
      <c r="C339" s="142" t="s">
        <v>9</v>
      </c>
      <c r="D339" s="139" t="s">
        <v>132</v>
      </c>
      <c r="E339" s="166">
        <f t="shared" si="38"/>
        <v>32874</v>
      </c>
      <c r="F339" s="166"/>
      <c r="G339" s="166">
        <f t="shared" si="38"/>
        <v>0</v>
      </c>
      <c r="H339" s="166">
        <f t="shared" si="39"/>
        <v>32874</v>
      </c>
    </row>
    <row r="340" spans="1:8" ht="12.75" hidden="1">
      <c r="A340" s="142"/>
      <c r="B340" s="142"/>
      <c r="C340" s="142" t="s">
        <v>27</v>
      </c>
      <c r="D340" s="139" t="s">
        <v>141</v>
      </c>
      <c r="E340" s="166">
        <f t="shared" si="38"/>
        <v>8059</v>
      </c>
      <c r="F340" s="166"/>
      <c r="G340" s="166">
        <f t="shared" si="38"/>
        <v>0</v>
      </c>
      <c r="H340" s="166">
        <f t="shared" si="39"/>
        <v>8059</v>
      </c>
    </row>
    <row r="341" spans="1:8" ht="12.75" hidden="1">
      <c r="A341" s="156"/>
      <c r="B341" s="156"/>
      <c r="C341" s="156" t="s">
        <v>34</v>
      </c>
      <c r="D341" s="139" t="s">
        <v>167</v>
      </c>
      <c r="E341" s="140">
        <f t="shared" si="38"/>
        <v>20173</v>
      </c>
      <c r="F341" s="140"/>
      <c r="G341" s="140"/>
      <c r="H341" s="140">
        <f t="shared" si="39"/>
        <v>20173</v>
      </c>
    </row>
    <row r="342" spans="1:8" ht="12.75" hidden="1">
      <c r="A342" s="156"/>
      <c r="B342" s="156"/>
      <c r="C342" s="156" t="s">
        <v>36</v>
      </c>
      <c r="D342" s="139" t="s">
        <v>144</v>
      </c>
      <c r="E342" s="140">
        <f>SUM(,E786)</f>
        <v>0</v>
      </c>
      <c r="F342" s="140"/>
      <c r="G342" s="140"/>
      <c r="H342" s="140">
        <f>SUM(,H786)</f>
        <v>0</v>
      </c>
    </row>
    <row r="343" spans="1:9" ht="25.5" hidden="1">
      <c r="A343" s="164"/>
      <c r="B343" s="164" t="s">
        <v>101</v>
      </c>
      <c r="C343" s="164"/>
      <c r="D343" s="134" t="s">
        <v>222</v>
      </c>
      <c r="E343" s="165">
        <f>SUM(E344)</f>
        <v>5000</v>
      </c>
      <c r="F343" s="165"/>
      <c r="G343" s="165"/>
      <c r="H343" s="165">
        <f>SUM(H344)</f>
        <v>5000</v>
      </c>
      <c r="I343" s="118"/>
    </row>
    <row r="344" spans="1:8" ht="36" hidden="1">
      <c r="A344" s="142"/>
      <c r="B344" s="142"/>
      <c r="C344" s="142" t="s">
        <v>45</v>
      </c>
      <c r="D344" s="139" t="s">
        <v>175</v>
      </c>
      <c r="E344" s="166">
        <f>SUM(E479)</f>
        <v>5000</v>
      </c>
      <c r="F344" s="166"/>
      <c r="G344" s="166"/>
      <c r="H344" s="166">
        <f>SUM(H479)</f>
        <v>5000</v>
      </c>
    </row>
    <row r="345" spans="1:9" ht="12.75" hidden="1">
      <c r="A345" s="164"/>
      <c r="B345" s="164" t="s">
        <v>102</v>
      </c>
      <c r="C345" s="164"/>
      <c r="D345" s="164" t="s">
        <v>223</v>
      </c>
      <c r="E345" s="165">
        <f>SUM(E346)</f>
        <v>0</v>
      </c>
      <c r="F345" s="165"/>
      <c r="G345" s="165"/>
      <c r="H345" s="165">
        <f>SUM(H346)</f>
        <v>0</v>
      </c>
      <c r="I345" s="118"/>
    </row>
    <row r="346" spans="1:8" ht="12.75" hidden="1">
      <c r="A346" s="142"/>
      <c r="B346" s="142"/>
      <c r="C346" s="142" t="s">
        <v>103</v>
      </c>
      <c r="D346" s="139" t="s">
        <v>187</v>
      </c>
      <c r="E346" s="166">
        <f>SUM(E676,E704,E744,E788,E828,E855,E890)</f>
        <v>0</v>
      </c>
      <c r="F346" s="166"/>
      <c r="G346" s="166"/>
      <c r="H346" s="166">
        <f>SUM(H676,H704,H744,H788,H828,H855,H890)</f>
        <v>0</v>
      </c>
    </row>
    <row r="347" spans="1:9" ht="12.75" hidden="1">
      <c r="A347" s="164"/>
      <c r="B347" s="164" t="s">
        <v>104</v>
      </c>
      <c r="C347" s="164"/>
      <c r="D347" s="136" t="s">
        <v>224</v>
      </c>
      <c r="E347" s="165">
        <f>SUM(E348)</f>
        <v>2000</v>
      </c>
      <c r="F347" s="165"/>
      <c r="G347" s="165"/>
      <c r="H347" s="165">
        <f>SUM(H348)</f>
        <v>2000</v>
      </c>
      <c r="I347" s="118"/>
    </row>
    <row r="348" spans="1:8" ht="45" hidden="1">
      <c r="A348" s="156"/>
      <c r="B348" s="156"/>
      <c r="C348" s="156" t="s">
        <v>258</v>
      </c>
      <c r="D348" s="208" t="s">
        <v>275</v>
      </c>
      <c r="E348" s="140">
        <f>SUM(E481)</f>
        <v>2000</v>
      </c>
      <c r="F348" s="140"/>
      <c r="G348" s="140"/>
      <c r="H348" s="140">
        <f>SUM(H481)</f>
        <v>2000</v>
      </c>
    </row>
    <row r="349" spans="1:8" ht="12.75" hidden="1">
      <c r="A349" s="142"/>
      <c r="B349" s="142"/>
      <c r="C349" s="142" t="s">
        <v>23</v>
      </c>
      <c r="D349" s="139" t="s">
        <v>136</v>
      </c>
      <c r="E349" s="166">
        <f aca="true" t="shared" si="40" ref="E349:H353">SUM(E858)</f>
        <v>0</v>
      </c>
      <c r="F349" s="166"/>
      <c r="G349" s="166"/>
      <c r="H349" s="166">
        <f t="shared" si="40"/>
        <v>0</v>
      </c>
    </row>
    <row r="350" spans="1:8" ht="12.75" hidden="1">
      <c r="A350" s="142"/>
      <c r="B350" s="142"/>
      <c r="C350" s="142" t="s">
        <v>24</v>
      </c>
      <c r="D350" s="139" t="s">
        <v>137</v>
      </c>
      <c r="E350" s="166">
        <f t="shared" si="40"/>
        <v>0</v>
      </c>
      <c r="F350" s="166"/>
      <c r="G350" s="166"/>
      <c r="H350" s="166">
        <f t="shared" si="40"/>
        <v>0</v>
      </c>
    </row>
    <row r="351" spans="1:8" ht="12.75" hidden="1">
      <c r="A351" s="142"/>
      <c r="B351" s="142"/>
      <c r="C351" s="142" t="s">
        <v>13</v>
      </c>
      <c r="D351" s="139" t="s">
        <v>138</v>
      </c>
      <c r="E351" s="166">
        <f t="shared" si="40"/>
        <v>0</v>
      </c>
      <c r="F351" s="166"/>
      <c r="G351" s="166"/>
      <c r="H351" s="166">
        <f t="shared" si="40"/>
        <v>0</v>
      </c>
    </row>
    <row r="352" spans="1:8" ht="12.75" hidden="1">
      <c r="A352" s="142"/>
      <c r="B352" s="142"/>
      <c r="C352" s="142" t="s">
        <v>31</v>
      </c>
      <c r="D352" s="139" t="s">
        <v>139</v>
      </c>
      <c r="E352" s="166">
        <f t="shared" si="40"/>
        <v>0</v>
      </c>
      <c r="F352" s="166"/>
      <c r="G352" s="166"/>
      <c r="H352" s="166">
        <f t="shared" si="40"/>
        <v>0</v>
      </c>
    </row>
    <row r="353" spans="1:8" ht="12.75" hidden="1">
      <c r="A353" s="142"/>
      <c r="B353" s="142"/>
      <c r="C353" s="142" t="s">
        <v>27</v>
      </c>
      <c r="D353" s="139" t="s">
        <v>141</v>
      </c>
      <c r="E353" s="166">
        <f t="shared" si="40"/>
        <v>0</v>
      </c>
      <c r="F353" s="166"/>
      <c r="G353" s="166"/>
      <c r="H353" s="166">
        <f t="shared" si="40"/>
        <v>0</v>
      </c>
    </row>
    <row r="354" spans="1:9" ht="12.75" hidden="1">
      <c r="A354" s="164"/>
      <c r="B354" s="164" t="s">
        <v>128</v>
      </c>
      <c r="C354" s="164"/>
      <c r="D354" s="134" t="s">
        <v>210</v>
      </c>
      <c r="E354" s="165">
        <f>SUM(E355)</f>
        <v>7710</v>
      </c>
      <c r="F354" s="165"/>
      <c r="G354" s="165"/>
      <c r="H354" s="165">
        <f>SUM(H355)</f>
        <v>9023</v>
      </c>
      <c r="I354" s="118"/>
    </row>
    <row r="355" spans="1:8" ht="12.75" hidden="1">
      <c r="A355" s="142"/>
      <c r="B355" s="142"/>
      <c r="C355" s="142" t="s">
        <v>9</v>
      </c>
      <c r="D355" s="139" t="s">
        <v>132</v>
      </c>
      <c r="E355" s="166">
        <f>SUM(E483)</f>
        <v>7710</v>
      </c>
      <c r="F355" s="166"/>
      <c r="G355" s="166"/>
      <c r="H355" s="166">
        <f>SUM(H1177,H1150,H1124,H483)</f>
        <v>9023</v>
      </c>
    </row>
    <row r="356" spans="1:8" ht="12.75" hidden="1">
      <c r="A356" s="153">
        <v>921</v>
      </c>
      <c r="B356" s="146"/>
      <c r="C356" s="146"/>
      <c r="D356" s="147" t="s">
        <v>188</v>
      </c>
      <c r="E356" s="167">
        <f>SUM(E357,E360)</f>
        <v>36000</v>
      </c>
      <c r="F356" s="167"/>
      <c r="G356" s="167"/>
      <c r="H356" s="167">
        <f>SUM(H357,H360)</f>
        <v>36000</v>
      </c>
    </row>
    <row r="357" spans="1:9" ht="12.75" hidden="1">
      <c r="A357" s="170"/>
      <c r="B357" s="164" t="s">
        <v>44</v>
      </c>
      <c r="C357" s="171"/>
      <c r="D357" s="172" t="s">
        <v>225</v>
      </c>
      <c r="E357" s="165">
        <f>SUM(E358,E359)</f>
        <v>29000</v>
      </c>
      <c r="F357" s="165"/>
      <c r="G357" s="165"/>
      <c r="H357" s="165">
        <f>SUM(H358,H359)</f>
        <v>29000</v>
      </c>
      <c r="I357" s="118"/>
    </row>
    <row r="358" spans="1:8" ht="12.75" hidden="1">
      <c r="A358" s="142"/>
      <c r="B358" s="142"/>
      <c r="C358" s="142" t="s">
        <v>13</v>
      </c>
      <c r="D358" s="139" t="s">
        <v>138</v>
      </c>
      <c r="E358" s="166">
        <f>SUM(E485)</f>
        <v>15000</v>
      </c>
      <c r="F358" s="166"/>
      <c r="G358" s="166"/>
      <c r="H358" s="166">
        <f>SUM(H485)</f>
        <v>15000</v>
      </c>
    </row>
    <row r="359" spans="1:8" ht="12.75" hidden="1">
      <c r="A359" s="142"/>
      <c r="B359" s="142"/>
      <c r="C359" s="142" t="s">
        <v>9</v>
      </c>
      <c r="D359" s="139" t="s">
        <v>132</v>
      </c>
      <c r="E359" s="166">
        <f>SUM(E486)</f>
        <v>14000</v>
      </c>
      <c r="F359" s="166"/>
      <c r="G359" s="166"/>
      <c r="H359" s="166">
        <f>SUM(H486)</f>
        <v>14000</v>
      </c>
    </row>
    <row r="360" spans="1:9" ht="12.75" hidden="1">
      <c r="A360" s="164"/>
      <c r="B360" s="164" t="s">
        <v>46</v>
      </c>
      <c r="C360" s="164"/>
      <c r="D360" s="119" t="s">
        <v>226</v>
      </c>
      <c r="E360" s="165">
        <f>SUM(E361)</f>
        <v>7000</v>
      </c>
      <c r="F360" s="165"/>
      <c r="G360" s="165"/>
      <c r="H360" s="165">
        <f>SUM(H361)</f>
        <v>7000</v>
      </c>
      <c r="I360" s="118"/>
    </row>
    <row r="361" spans="1:8" ht="45" hidden="1">
      <c r="A361" s="142"/>
      <c r="B361" s="142"/>
      <c r="C361" s="142" t="s">
        <v>274</v>
      </c>
      <c r="D361" s="208" t="s">
        <v>275</v>
      </c>
      <c r="E361" s="166">
        <f>SUM(E488)</f>
        <v>7000</v>
      </c>
      <c r="F361" s="166"/>
      <c r="G361" s="166"/>
      <c r="H361" s="166">
        <f>SUM(H488)</f>
        <v>7000</v>
      </c>
    </row>
    <row r="362" spans="1:8" ht="12.75" hidden="1">
      <c r="A362" s="153">
        <v>926</v>
      </c>
      <c r="B362" s="146"/>
      <c r="C362" s="146"/>
      <c r="D362" s="147" t="s">
        <v>189</v>
      </c>
      <c r="E362" s="167">
        <f>SUM(E363)</f>
        <v>20839</v>
      </c>
      <c r="F362" s="167"/>
      <c r="G362" s="167"/>
      <c r="H362" s="167">
        <f>SUM(H363)</f>
        <v>20839</v>
      </c>
    </row>
    <row r="363" spans="1:9" ht="12.75" hidden="1">
      <c r="A363" s="170"/>
      <c r="B363" s="164" t="s">
        <v>105</v>
      </c>
      <c r="C363" s="171"/>
      <c r="D363" s="178" t="s">
        <v>201</v>
      </c>
      <c r="E363" s="165">
        <f>SUM(E364,E365)</f>
        <v>20839</v>
      </c>
      <c r="F363" s="165"/>
      <c r="G363" s="165"/>
      <c r="H363" s="165">
        <f>SUM(H364,H365)</f>
        <v>20839</v>
      </c>
      <c r="I363" s="118"/>
    </row>
    <row r="364" spans="1:8" ht="12.75" hidden="1">
      <c r="A364" s="142"/>
      <c r="B364" s="142"/>
      <c r="C364" s="142" t="s">
        <v>13</v>
      </c>
      <c r="D364" s="139" t="s">
        <v>138</v>
      </c>
      <c r="E364" s="166">
        <f>SUM(E490)</f>
        <v>10839</v>
      </c>
      <c r="F364" s="166"/>
      <c r="G364" s="166"/>
      <c r="H364" s="166">
        <f>SUM(H490)</f>
        <v>10839</v>
      </c>
    </row>
    <row r="365" spans="1:8" ht="13.5" hidden="1" thickBot="1">
      <c r="A365" s="142"/>
      <c r="B365" s="142"/>
      <c r="C365" s="142" t="s">
        <v>9</v>
      </c>
      <c r="D365" s="139" t="s">
        <v>132</v>
      </c>
      <c r="E365" s="166">
        <f>SUM(E491)</f>
        <v>10000</v>
      </c>
      <c r="F365" s="166"/>
      <c r="G365" s="166"/>
      <c r="H365" s="166">
        <f>SUM(H491)</f>
        <v>10000</v>
      </c>
    </row>
    <row r="366" spans="1:9" ht="13.5" hidden="1" thickBot="1">
      <c r="A366" s="333" t="s">
        <v>3</v>
      </c>
      <c r="B366" s="334"/>
      <c r="C366" s="334"/>
      <c r="D366" s="335"/>
      <c r="E366" s="231">
        <f>SUM(E14,E19,E26,E47,E50,E68,E110,E114,E141,E144,E147,E203,E208,E250,E282,E356,E362)</f>
        <v>29873879</v>
      </c>
      <c r="F366" s="231">
        <f>SUM(F14,F19,F26,F47,F50,F68,F110,F114,F141,F144,F147,F203,F208,F250,F282,F356,F362)</f>
        <v>0</v>
      </c>
      <c r="G366" s="231">
        <f>SUM(G14,G19,G26,G47,G50,G68,G110,G114,G141,G144,G147,G203,G208,G250,G282,G356,G362)</f>
        <v>0</v>
      </c>
      <c r="H366" s="231" t="e">
        <f>SUM(H14,H19,H26,H47,H50,H68,H110,H114,H141,H144,H147,H203,H208,H250,H282,H356,H362)</f>
        <v>#REF!</v>
      </c>
      <c r="I366" s="232"/>
    </row>
    <row r="367" spans="1:8" ht="12.75" hidden="1">
      <c r="A367" s="12"/>
      <c r="B367" s="13"/>
      <c r="C367" s="13"/>
      <c r="D367" s="13"/>
      <c r="E367" s="184"/>
      <c r="F367" s="14"/>
      <c r="H367" s="13"/>
    </row>
    <row r="368" spans="1:8" ht="12.75" hidden="1">
      <c r="A368" s="15"/>
      <c r="B368" s="13"/>
      <c r="C368" s="13"/>
      <c r="D368" s="13"/>
      <c r="E368" s="184"/>
      <c r="F368" s="14"/>
      <c r="H368" s="13"/>
    </row>
    <row r="369" spans="1:8" ht="12.75" hidden="1">
      <c r="A369" s="12"/>
      <c r="B369" s="13"/>
      <c r="C369" s="13"/>
      <c r="D369" s="13"/>
      <c r="E369" s="184"/>
      <c r="F369" s="14"/>
      <c r="H369" s="13"/>
    </row>
    <row r="370" spans="1:8" ht="12.75" hidden="1">
      <c r="A370" s="12"/>
      <c r="B370" s="13"/>
      <c r="C370" s="13"/>
      <c r="D370" s="13"/>
      <c r="E370" s="184"/>
      <c r="F370" s="14"/>
      <c r="H370" s="13"/>
    </row>
    <row r="371" spans="1:8" ht="12.75" hidden="1">
      <c r="A371" s="1"/>
      <c r="B371" s="1"/>
      <c r="C371" s="1"/>
      <c r="D371" s="1"/>
      <c r="E371" s="186"/>
      <c r="F371" s="16"/>
      <c r="G371" s="16"/>
      <c r="H371" s="1"/>
    </row>
    <row r="372" spans="1:8" ht="12.75" hidden="1">
      <c r="A372" s="14"/>
      <c r="E372" s="185"/>
      <c r="F372" s="14"/>
      <c r="H372" s="14"/>
    </row>
    <row r="373" spans="1:9" ht="12.75" hidden="1">
      <c r="A373" s="260"/>
      <c r="B373" s="260"/>
      <c r="C373" s="260"/>
      <c r="D373" s="260"/>
      <c r="E373" s="261"/>
      <c r="F373" s="260"/>
      <c r="G373" s="260"/>
      <c r="H373" s="260"/>
      <c r="I373" s="262"/>
    </row>
    <row r="374" spans="1:9" ht="12.75" hidden="1">
      <c r="A374" s="260"/>
      <c r="B374" s="260"/>
      <c r="C374" s="260"/>
      <c r="D374" s="260"/>
      <c r="E374" s="261"/>
      <c r="F374" s="260"/>
      <c r="G374" s="260"/>
      <c r="H374" s="260"/>
      <c r="I374" s="262"/>
    </row>
    <row r="375" spans="1:9" ht="12.75" hidden="1">
      <c r="A375" s="260"/>
      <c r="B375" s="260"/>
      <c r="C375" s="260"/>
      <c r="D375" s="260"/>
      <c r="E375" s="261"/>
      <c r="F375" s="260"/>
      <c r="G375" s="260"/>
      <c r="H375" s="260"/>
      <c r="I375" s="262"/>
    </row>
    <row r="376" spans="2:4" ht="20.25" hidden="1">
      <c r="B376" s="308" t="s">
        <v>239</v>
      </c>
      <c r="C376" s="308"/>
      <c r="D376" s="308"/>
    </row>
    <row r="377" spans="1:8" ht="13.5" hidden="1" thickBot="1">
      <c r="A377" s="1"/>
      <c r="B377" s="1"/>
      <c r="D377" s="209"/>
      <c r="E377" s="210"/>
      <c r="F377" s="109"/>
      <c r="G377" s="59"/>
      <c r="H377" s="109"/>
    </row>
    <row r="378" spans="1:8" ht="24.75" hidden="1">
      <c r="A378" s="314" t="s">
        <v>0</v>
      </c>
      <c r="B378" s="306"/>
      <c r="C378" s="307"/>
      <c r="D378" s="311" t="s">
        <v>130</v>
      </c>
      <c r="E378" s="336" t="s">
        <v>227</v>
      </c>
      <c r="F378" s="99"/>
      <c r="G378" s="98"/>
      <c r="H378" s="90" t="s">
        <v>1</v>
      </c>
    </row>
    <row r="379" spans="1:8" ht="13.5" hidden="1" thickBot="1">
      <c r="A379" s="315"/>
      <c r="B379" s="316"/>
      <c r="C379" s="317"/>
      <c r="D379" s="312"/>
      <c r="E379" s="337"/>
      <c r="F379" s="100"/>
      <c r="G379" s="111"/>
      <c r="H379" s="96"/>
    </row>
    <row r="380" spans="1:8" ht="13.5" hidden="1" thickBot="1">
      <c r="A380" s="123" t="s">
        <v>4</v>
      </c>
      <c r="B380" s="123" t="s">
        <v>5</v>
      </c>
      <c r="C380" s="123" t="s">
        <v>6</v>
      </c>
      <c r="D380" s="313"/>
      <c r="E380" s="338"/>
      <c r="F380" s="101"/>
      <c r="G380" s="112"/>
      <c r="H380" s="97"/>
    </row>
    <row r="381" spans="1:8" ht="13.5" hidden="1" thickBot="1">
      <c r="A381" s="124">
        <v>1</v>
      </c>
      <c r="B381" s="125">
        <v>2</v>
      </c>
      <c r="C381" s="124">
        <v>3</v>
      </c>
      <c r="D381" s="124">
        <v>4</v>
      </c>
      <c r="E381" s="195">
        <v>5</v>
      </c>
      <c r="F381" s="91">
        <v>5</v>
      </c>
      <c r="G381" s="94">
        <v>6</v>
      </c>
      <c r="H381" s="9">
        <v>4</v>
      </c>
    </row>
    <row r="382" spans="1:8" ht="12.75" hidden="1">
      <c r="A382" s="18" t="s">
        <v>7</v>
      </c>
      <c r="B382" s="19" t="s">
        <v>8</v>
      </c>
      <c r="C382" s="20" t="s">
        <v>9</v>
      </c>
      <c r="D382" s="20" t="s">
        <v>132</v>
      </c>
      <c r="E382" s="10">
        <v>99000</v>
      </c>
      <c r="F382" s="104"/>
      <c r="G382" s="103"/>
      <c r="H382" s="10"/>
    </row>
    <row r="383" spans="1:9" ht="12.75" hidden="1">
      <c r="A383" s="247"/>
      <c r="B383" s="248"/>
      <c r="C383" s="309" t="s">
        <v>10</v>
      </c>
      <c r="D383" s="310"/>
      <c r="E383" s="244">
        <f>SUM(E382)</f>
        <v>99000</v>
      </c>
      <c r="F383" s="244">
        <f>SUM(F382)</f>
        <v>0</v>
      </c>
      <c r="G383" s="244">
        <f>SUM(G382)</f>
        <v>0</v>
      </c>
      <c r="H383" s="244">
        <f>SUM(H382)</f>
        <v>0</v>
      </c>
      <c r="I383" s="58"/>
    </row>
    <row r="384" spans="1:8" ht="12.75" hidden="1">
      <c r="A384" s="21" t="s">
        <v>7</v>
      </c>
      <c r="B384" s="22" t="s">
        <v>259</v>
      </c>
      <c r="C384" s="23" t="s">
        <v>9</v>
      </c>
      <c r="D384" s="23" t="s">
        <v>132</v>
      </c>
      <c r="E384" s="211">
        <v>15000</v>
      </c>
      <c r="F384" s="28"/>
      <c r="G384" s="27"/>
      <c r="H384" s="51">
        <f>SUM(E384,F384-G384)</f>
        <v>15000</v>
      </c>
    </row>
    <row r="385" spans="1:9" ht="12.75" hidden="1">
      <c r="A385" s="242"/>
      <c r="B385" s="243"/>
      <c r="C385" s="309" t="s">
        <v>10</v>
      </c>
      <c r="D385" s="310"/>
      <c r="E385" s="244">
        <f>SUM(E384)</f>
        <v>15000</v>
      </c>
      <c r="F385" s="244">
        <f>SUM(F384)</f>
        <v>0</v>
      </c>
      <c r="G385" s="244">
        <f>SUM(G384)</f>
        <v>0</v>
      </c>
      <c r="H385" s="244">
        <f>SUM(H384)</f>
        <v>15000</v>
      </c>
      <c r="I385" s="58"/>
    </row>
    <row r="386" spans="1:8" ht="12.75" hidden="1">
      <c r="A386" s="21" t="s">
        <v>11</v>
      </c>
      <c r="B386" s="22" t="s">
        <v>12</v>
      </c>
      <c r="C386" s="23" t="s">
        <v>26</v>
      </c>
      <c r="D386" s="23" t="s">
        <v>146</v>
      </c>
      <c r="E386" s="31"/>
      <c r="F386" s="28"/>
      <c r="G386" s="27"/>
      <c r="H386" s="51">
        <f>SUM(E386,F386-G386)</f>
        <v>0</v>
      </c>
    </row>
    <row r="387" spans="1:8" ht="12.75" hidden="1">
      <c r="A387" s="21" t="s">
        <v>11</v>
      </c>
      <c r="B387" s="22" t="s">
        <v>12</v>
      </c>
      <c r="C387" s="23" t="s">
        <v>13</v>
      </c>
      <c r="D387" s="23" t="s">
        <v>138</v>
      </c>
      <c r="E387" s="31">
        <f>700</f>
        <v>700</v>
      </c>
      <c r="F387" s="28"/>
      <c r="G387" s="27"/>
      <c r="H387" s="51">
        <f>SUM(E387,F387-G387)</f>
        <v>700</v>
      </c>
    </row>
    <row r="388" spans="1:8" ht="12.75" hidden="1">
      <c r="A388" s="21" t="s">
        <v>11</v>
      </c>
      <c r="B388" s="22" t="s">
        <v>12</v>
      </c>
      <c r="C388" s="23" t="s">
        <v>9</v>
      </c>
      <c r="D388" s="23" t="s">
        <v>271</v>
      </c>
      <c r="E388" s="31">
        <v>3700</v>
      </c>
      <c r="F388" s="28"/>
      <c r="G388" s="27"/>
      <c r="H388" s="51">
        <f aca="true" t="shared" si="41" ref="H388:H450">SUM(E388,F388-G388)</f>
        <v>3700</v>
      </c>
    </row>
    <row r="389" spans="1:9" ht="12.75" hidden="1">
      <c r="A389" s="242"/>
      <c r="B389" s="243"/>
      <c r="C389" s="309" t="s">
        <v>10</v>
      </c>
      <c r="D389" s="310"/>
      <c r="E389" s="244">
        <f>SUM(E386:E388)</f>
        <v>4400</v>
      </c>
      <c r="F389" s="244">
        <f>SUM(F386:F388)</f>
        <v>0</v>
      </c>
      <c r="G389" s="244">
        <f>SUM(G386:G388)</f>
        <v>0</v>
      </c>
      <c r="H389" s="244">
        <f>SUM(H386:H388)</f>
        <v>4400</v>
      </c>
      <c r="I389" s="58"/>
    </row>
    <row r="390" spans="1:8" ht="12.75" hidden="1">
      <c r="A390" s="21" t="s">
        <v>11</v>
      </c>
      <c r="B390" s="22" t="s">
        <v>14</v>
      </c>
      <c r="C390" s="23" t="s">
        <v>9</v>
      </c>
      <c r="D390" s="23" t="s">
        <v>132</v>
      </c>
      <c r="E390" s="31">
        <v>20800</v>
      </c>
      <c r="F390" s="28"/>
      <c r="G390" s="27"/>
      <c r="H390" s="51">
        <f t="shared" si="41"/>
        <v>20800</v>
      </c>
    </row>
    <row r="391" spans="1:8" ht="12.75" hidden="1">
      <c r="A391" s="21"/>
      <c r="B391" s="22"/>
      <c r="C391" s="318" t="s">
        <v>10</v>
      </c>
      <c r="D391" s="319"/>
      <c r="E391" s="26">
        <f>SUM(E390:E390)</f>
        <v>20800</v>
      </c>
      <c r="F391" s="26">
        <f>SUM(F390:F390)</f>
        <v>0</v>
      </c>
      <c r="G391" s="26">
        <f>SUM(G390:G390)</f>
        <v>0</v>
      </c>
      <c r="H391" s="26">
        <f>SUM(H390:H390)</f>
        <v>20800</v>
      </c>
    </row>
    <row r="392" spans="1:8" ht="12.75" hidden="1">
      <c r="A392" s="21" t="s">
        <v>59</v>
      </c>
      <c r="B392" s="22" t="s">
        <v>60</v>
      </c>
      <c r="C392" s="23" t="s">
        <v>13</v>
      </c>
      <c r="D392" s="23" t="s">
        <v>138</v>
      </c>
      <c r="E392" s="31"/>
      <c r="F392" s="28"/>
      <c r="G392" s="27"/>
      <c r="H392" s="51">
        <f t="shared" si="41"/>
        <v>0</v>
      </c>
    </row>
    <row r="393" spans="1:8" ht="12.75" hidden="1">
      <c r="A393" s="21"/>
      <c r="B393" s="22"/>
      <c r="C393" s="23" t="s">
        <v>9</v>
      </c>
      <c r="D393" s="23" t="s">
        <v>132</v>
      </c>
      <c r="E393" s="31"/>
      <c r="F393" s="28"/>
      <c r="G393" s="27"/>
      <c r="H393" s="51">
        <f t="shared" si="41"/>
        <v>0</v>
      </c>
    </row>
    <row r="394" spans="1:8" ht="12.75" hidden="1">
      <c r="A394" s="21"/>
      <c r="B394" s="22"/>
      <c r="C394" s="23" t="s">
        <v>36</v>
      </c>
      <c r="D394" s="23" t="s">
        <v>36</v>
      </c>
      <c r="E394" s="31"/>
      <c r="F394" s="28"/>
      <c r="G394" s="29"/>
      <c r="H394" s="51">
        <f t="shared" si="41"/>
        <v>0</v>
      </c>
    </row>
    <row r="395" spans="1:9" ht="12.75" hidden="1">
      <c r="A395" s="242"/>
      <c r="B395" s="243"/>
      <c r="C395" s="309" t="s">
        <v>10</v>
      </c>
      <c r="D395" s="310"/>
      <c r="E395" s="249">
        <f>SUM(E392:E394)</f>
        <v>0</v>
      </c>
      <c r="F395" s="249">
        <f>SUM(F392:F394)</f>
        <v>0</v>
      </c>
      <c r="G395" s="249">
        <f>SUM(G392:G394)</f>
        <v>0</v>
      </c>
      <c r="H395" s="249">
        <f>SUM(H392:H394)</f>
        <v>0</v>
      </c>
      <c r="I395" s="58"/>
    </row>
    <row r="396" spans="1:9" ht="14.25" hidden="1">
      <c r="A396" s="54" t="s">
        <v>15</v>
      </c>
      <c r="B396" s="55" t="s">
        <v>16</v>
      </c>
      <c r="C396" s="23" t="s">
        <v>9</v>
      </c>
      <c r="D396" s="110" t="s">
        <v>132</v>
      </c>
      <c r="E396" s="212">
        <f>5000+6700</f>
        <v>11700</v>
      </c>
      <c r="F396" s="56"/>
      <c r="G396" s="52"/>
      <c r="H396" s="51">
        <f t="shared" si="41"/>
        <v>11700</v>
      </c>
      <c r="I396" s="53"/>
    </row>
    <row r="397" spans="1:9" ht="12.75" hidden="1">
      <c r="A397" s="242"/>
      <c r="B397" s="243"/>
      <c r="C397" s="309" t="s">
        <v>10</v>
      </c>
      <c r="D397" s="310"/>
      <c r="E397" s="244">
        <f>SUM(E396)</f>
        <v>11700</v>
      </c>
      <c r="F397" s="244">
        <f>SUM(F396)</f>
        <v>0</v>
      </c>
      <c r="G397" s="244">
        <f>SUM(G396)</f>
        <v>0</v>
      </c>
      <c r="H397" s="244">
        <f>SUM(H396)</f>
        <v>11700</v>
      </c>
      <c r="I397" s="58"/>
    </row>
    <row r="398" spans="1:8" ht="12.75" hidden="1">
      <c r="A398" s="21" t="s">
        <v>18</v>
      </c>
      <c r="B398" s="22" t="s">
        <v>19</v>
      </c>
      <c r="C398" s="23" t="s">
        <v>9</v>
      </c>
      <c r="D398" s="23" t="s">
        <v>132</v>
      </c>
      <c r="E398" s="31">
        <v>115400</v>
      </c>
      <c r="F398" s="28"/>
      <c r="G398" s="27"/>
      <c r="H398" s="51">
        <f t="shared" si="41"/>
        <v>115400</v>
      </c>
    </row>
    <row r="399" spans="1:9" ht="12.75" hidden="1">
      <c r="A399" s="242"/>
      <c r="B399" s="243"/>
      <c r="C399" s="309" t="s">
        <v>10</v>
      </c>
      <c r="D399" s="310"/>
      <c r="E399" s="244">
        <f>SUM(E398)</f>
        <v>115400</v>
      </c>
      <c r="F399" s="244">
        <f>SUM(F398)</f>
        <v>0</v>
      </c>
      <c r="G399" s="244">
        <f>SUM(G398)</f>
        <v>0</v>
      </c>
      <c r="H399" s="244">
        <f>SUM(H398)</f>
        <v>115400</v>
      </c>
      <c r="I399" s="58"/>
    </row>
    <row r="400" spans="1:8" ht="12.75" hidden="1">
      <c r="A400" s="21" t="s">
        <v>18</v>
      </c>
      <c r="B400" s="22" t="s">
        <v>56</v>
      </c>
      <c r="C400" s="23" t="s">
        <v>9</v>
      </c>
      <c r="D400" s="23" t="s">
        <v>132</v>
      </c>
      <c r="E400" s="31">
        <f>2000+3300</f>
        <v>5300</v>
      </c>
      <c r="F400" s="28"/>
      <c r="G400" s="27"/>
      <c r="H400" s="51">
        <f t="shared" si="41"/>
        <v>5300</v>
      </c>
    </row>
    <row r="401" spans="1:9" ht="12.75" hidden="1">
      <c r="A401" s="242"/>
      <c r="B401" s="243"/>
      <c r="C401" s="309" t="s">
        <v>10</v>
      </c>
      <c r="D401" s="310"/>
      <c r="E401" s="244">
        <f>SUM(E400)</f>
        <v>5300</v>
      </c>
      <c r="F401" s="244">
        <f>SUM(F400)</f>
        <v>0</v>
      </c>
      <c r="G401" s="244">
        <f>SUM(G400)</f>
        <v>0</v>
      </c>
      <c r="H401" s="244">
        <f>SUM(H400)</f>
        <v>5300</v>
      </c>
      <c r="I401" s="58"/>
    </row>
    <row r="402" spans="1:8" ht="12.75" hidden="1">
      <c r="A402" s="21" t="s">
        <v>17</v>
      </c>
      <c r="B402" s="22" t="s">
        <v>20</v>
      </c>
      <c r="C402" s="23" t="s">
        <v>21</v>
      </c>
      <c r="D402" s="23" t="s">
        <v>133</v>
      </c>
      <c r="E402" s="31">
        <f>10031+125320</f>
        <v>135351</v>
      </c>
      <c r="F402" s="28"/>
      <c r="G402" s="27"/>
      <c r="H402" s="51">
        <f t="shared" si="41"/>
        <v>135351</v>
      </c>
    </row>
    <row r="403" spans="1:8" ht="12.75" hidden="1">
      <c r="A403" s="21"/>
      <c r="B403" s="22"/>
      <c r="C403" s="23" t="s">
        <v>23</v>
      </c>
      <c r="D403" s="23" t="s">
        <v>136</v>
      </c>
      <c r="E403" s="31">
        <f>1363+21210</f>
        <v>22573</v>
      </c>
      <c r="F403" s="28"/>
      <c r="G403" s="27"/>
      <c r="H403" s="51">
        <f t="shared" si="41"/>
        <v>22573</v>
      </c>
    </row>
    <row r="404" spans="1:8" ht="12.75" hidden="1">
      <c r="A404" s="21"/>
      <c r="B404" s="22"/>
      <c r="C404" s="23" t="s">
        <v>24</v>
      </c>
      <c r="D404" s="23" t="s">
        <v>137</v>
      </c>
      <c r="E404" s="31">
        <f>246+3070</f>
        <v>3316</v>
      </c>
      <c r="F404" s="28"/>
      <c r="G404" s="27"/>
      <c r="H404" s="51">
        <f t="shared" si="41"/>
        <v>3316</v>
      </c>
    </row>
    <row r="405" spans="1:8" ht="12.75" hidden="1">
      <c r="A405" s="21"/>
      <c r="B405" s="22"/>
      <c r="C405" s="23" t="s">
        <v>34</v>
      </c>
      <c r="D405" s="23" t="s">
        <v>232</v>
      </c>
      <c r="E405" s="31"/>
      <c r="F405" s="28"/>
      <c r="G405" s="27"/>
      <c r="H405" s="51">
        <f t="shared" si="41"/>
        <v>0</v>
      </c>
    </row>
    <row r="406" spans="1:9" ht="12.75" hidden="1">
      <c r="A406" s="242"/>
      <c r="B406" s="243"/>
      <c r="C406" s="309" t="s">
        <v>10</v>
      </c>
      <c r="D406" s="310"/>
      <c r="E406" s="244">
        <f>SUM(E402:E405)</f>
        <v>161240</v>
      </c>
      <c r="F406" s="244">
        <f>SUM(F402:F405)</f>
        <v>0</v>
      </c>
      <c r="G406" s="244">
        <f>SUM(G402:G405)</f>
        <v>0</v>
      </c>
      <c r="H406" s="244">
        <f>SUM(H402:H405)</f>
        <v>161240</v>
      </c>
      <c r="I406" s="58"/>
    </row>
    <row r="407" spans="1:8" ht="12.75" hidden="1">
      <c r="A407" s="21" t="s">
        <v>17</v>
      </c>
      <c r="B407" s="22" t="s">
        <v>25</v>
      </c>
      <c r="C407" s="30" t="s">
        <v>26</v>
      </c>
      <c r="D407" s="30" t="s">
        <v>146</v>
      </c>
      <c r="E407" s="31">
        <v>238753</v>
      </c>
      <c r="F407" s="33"/>
      <c r="G407" s="32"/>
      <c r="H407" s="51">
        <f t="shared" si="41"/>
        <v>238753</v>
      </c>
    </row>
    <row r="408" spans="1:8" ht="12.75" hidden="1">
      <c r="A408" s="21"/>
      <c r="B408" s="22"/>
      <c r="C408" s="30" t="s">
        <v>23</v>
      </c>
      <c r="D408" s="30" t="s">
        <v>136</v>
      </c>
      <c r="E408" s="31"/>
      <c r="F408" s="245"/>
      <c r="G408" s="246"/>
      <c r="H408" s="51">
        <f t="shared" si="41"/>
        <v>0</v>
      </c>
    </row>
    <row r="409" spans="1:8" ht="12.75" hidden="1">
      <c r="A409" s="21"/>
      <c r="B409" s="22"/>
      <c r="C409" s="30" t="s">
        <v>13</v>
      </c>
      <c r="D409" s="30" t="s">
        <v>138</v>
      </c>
      <c r="E409" s="31">
        <v>2347</v>
      </c>
      <c r="F409" s="245"/>
      <c r="G409" s="246"/>
      <c r="H409" s="51">
        <f t="shared" si="41"/>
        <v>2347</v>
      </c>
    </row>
    <row r="410" spans="1:8" ht="12.75" hidden="1">
      <c r="A410" s="21"/>
      <c r="B410" s="22"/>
      <c r="C410" s="30" t="s">
        <v>9</v>
      </c>
      <c r="D410" s="30" t="s">
        <v>132</v>
      </c>
      <c r="E410" s="31">
        <v>2000</v>
      </c>
      <c r="F410" s="245"/>
      <c r="G410" s="246"/>
      <c r="H410" s="51">
        <f t="shared" si="41"/>
        <v>2000</v>
      </c>
    </row>
    <row r="411" spans="1:8" ht="12.75" hidden="1">
      <c r="A411" s="21"/>
      <c r="B411" s="22"/>
      <c r="C411" s="30" t="s">
        <v>27</v>
      </c>
      <c r="D411" s="30" t="s">
        <v>141</v>
      </c>
      <c r="E411" s="31">
        <v>3300</v>
      </c>
      <c r="F411" s="245"/>
      <c r="G411" s="246"/>
      <c r="H411" s="51">
        <f t="shared" si="41"/>
        <v>3300</v>
      </c>
    </row>
    <row r="412" spans="1:8" ht="12.75" hidden="1">
      <c r="A412" s="21"/>
      <c r="B412" s="22"/>
      <c r="C412" s="30" t="s">
        <v>28</v>
      </c>
      <c r="D412" s="30" t="s">
        <v>158</v>
      </c>
      <c r="E412" s="31">
        <v>3600</v>
      </c>
      <c r="F412" s="33"/>
      <c r="G412" s="32"/>
      <c r="H412" s="51">
        <f t="shared" si="41"/>
        <v>3600</v>
      </c>
    </row>
    <row r="413" spans="1:9" ht="12.75" hidden="1">
      <c r="A413" s="242"/>
      <c r="B413" s="243"/>
      <c r="C413" s="309" t="s">
        <v>10</v>
      </c>
      <c r="D413" s="310"/>
      <c r="E413" s="244">
        <f>SUM(E407:E412)</f>
        <v>250000</v>
      </c>
      <c r="F413" s="244">
        <f>SUM(F407:F412)</f>
        <v>0</v>
      </c>
      <c r="G413" s="244">
        <f>SUM(G407:G412)</f>
        <v>0</v>
      </c>
      <c r="H413" s="244">
        <f>SUM(H407:H412)</f>
        <v>250000</v>
      </c>
      <c r="I413" s="58"/>
    </row>
    <row r="414" spans="1:8" ht="12.75" hidden="1">
      <c r="A414" s="21" t="s">
        <v>17</v>
      </c>
      <c r="B414" s="22" t="s">
        <v>29</v>
      </c>
      <c r="C414" s="30" t="s">
        <v>30</v>
      </c>
      <c r="D414" s="205" t="s">
        <v>162</v>
      </c>
      <c r="E414" s="31">
        <v>8500</v>
      </c>
      <c r="F414" s="28"/>
      <c r="G414" s="32"/>
      <c r="H414" s="51">
        <f t="shared" si="41"/>
        <v>8500</v>
      </c>
    </row>
    <row r="415" spans="1:8" ht="12.75" hidden="1">
      <c r="A415" s="21"/>
      <c r="B415" s="22"/>
      <c r="C415" s="30" t="s">
        <v>21</v>
      </c>
      <c r="D415" s="30" t="s">
        <v>133</v>
      </c>
      <c r="E415" s="31">
        <v>1619600</v>
      </c>
      <c r="F415" s="28"/>
      <c r="G415" s="32"/>
      <c r="H415" s="51">
        <f t="shared" si="41"/>
        <v>1619600</v>
      </c>
    </row>
    <row r="416" spans="1:8" ht="12.75" hidden="1">
      <c r="A416" s="21"/>
      <c r="B416" s="22"/>
      <c r="C416" s="30" t="s">
        <v>22</v>
      </c>
      <c r="D416" s="30" t="s">
        <v>233</v>
      </c>
      <c r="E416" s="31">
        <v>134100</v>
      </c>
      <c r="F416" s="250"/>
      <c r="G416" s="246"/>
      <c r="H416" s="51">
        <f t="shared" si="41"/>
        <v>134100</v>
      </c>
    </row>
    <row r="417" spans="1:8" ht="12.75" hidden="1">
      <c r="A417" s="21"/>
      <c r="B417" s="22"/>
      <c r="C417" s="30" t="s">
        <v>23</v>
      </c>
      <c r="D417" s="30" t="s">
        <v>136</v>
      </c>
      <c r="E417" s="31">
        <v>296000</v>
      </c>
      <c r="F417" s="250"/>
      <c r="G417" s="246"/>
      <c r="H417" s="51">
        <f t="shared" si="41"/>
        <v>296000</v>
      </c>
    </row>
    <row r="418" spans="1:8" ht="12.75" hidden="1">
      <c r="A418" s="21"/>
      <c r="B418" s="22"/>
      <c r="C418" s="30" t="s">
        <v>24</v>
      </c>
      <c r="D418" s="30" t="s">
        <v>137</v>
      </c>
      <c r="E418" s="31">
        <v>42000</v>
      </c>
      <c r="F418" s="250"/>
      <c r="G418" s="246"/>
      <c r="H418" s="51">
        <f t="shared" si="41"/>
        <v>42000</v>
      </c>
    </row>
    <row r="419" spans="1:8" ht="12.75" hidden="1">
      <c r="A419" s="21"/>
      <c r="B419" s="22"/>
      <c r="C419" s="30" t="s">
        <v>13</v>
      </c>
      <c r="D419" s="30" t="s">
        <v>138</v>
      </c>
      <c r="E419" s="31">
        <v>447000</v>
      </c>
      <c r="F419" s="250"/>
      <c r="G419" s="246"/>
      <c r="H419" s="51">
        <f t="shared" si="41"/>
        <v>447000</v>
      </c>
    </row>
    <row r="420" spans="1:8" ht="12.75" hidden="1">
      <c r="A420" s="21"/>
      <c r="B420" s="22"/>
      <c r="C420" s="30" t="s">
        <v>31</v>
      </c>
      <c r="D420" s="30" t="s">
        <v>139</v>
      </c>
      <c r="E420" s="31">
        <v>55500</v>
      </c>
      <c r="F420" s="250"/>
      <c r="G420" s="246"/>
      <c r="H420" s="51">
        <f t="shared" si="41"/>
        <v>55500</v>
      </c>
    </row>
    <row r="421" spans="1:8" ht="12.75" hidden="1">
      <c r="A421" s="21"/>
      <c r="B421" s="22"/>
      <c r="C421" s="23" t="s">
        <v>32</v>
      </c>
      <c r="D421" s="23" t="s">
        <v>140</v>
      </c>
      <c r="E421" s="31">
        <v>269000</v>
      </c>
      <c r="F421" s="250"/>
      <c r="G421" s="251"/>
      <c r="H421" s="51">
        <f t="shared" si="41"/>
        <v>269000</v>
      </c>
    </row>
    <row r="422" spans="1:8" ht="12.75" hidden="1">
      <c r="A422" s="21"/>
      <c r="B422" s="22"/>
      <c r="C422" s="23" t="s">
        <v>9</v>
      </c>
      <c r="D422" s="23" t="s">
        <v>132</v>
      </c>
      <c r="E422" s="31">
        <v>291557</v>
      </c>
      <c r="F422" s="250"/>
      <c r="G422" s="251"/>
      <c r="H422" s="51">
        <f t="shared" si="41"/>
        <v>291557</v>
      </c>
    </row>
    <row r="423" spans="1:8" ht="12.75" hidden="1">
      <c r="A423" s="21"/>
      <c r="B423" s="22"/>
      <c r="C423" s="23" t="s">
        <v>27</v>
      </c>
      <c r="D423" s="23" t="s">
        <v>141</v>
      </c>
      <c r="E423" s="31">
        <v>24500</v>
      </c>
      <c r="F423" s="250"/>
      <c r="G423" s="251"/>
      <c r="H423" s="51">
        <f t="shared" si="41"/>
        <v>24500</v>
      </c>
    </row>
    <row r="424" spans="1:8" ht="12.75" hidden="1">
      <c r="A424" s="21"/>
      <c r="B424" s="22"/>
      <c r="C424" s="23" t="s">
        <v>28</v>
      </c>
      <c r="D424" s="23" t="s">
        <v>158</v>
      </c>
      <c r="E424" s="31">
        <v>4300</v>
      </c>
      <c r="F424" s="250"/>
      <c r="G424" s="251"/>
      <c r="H424" s="51">
        <f t="shared" si="41"/>
        <v>4300</v>
      </c>
    </row>
    <row r="425" spans="1:8" ht="12.75" hidden="1">
      <c r="A425" s="24"/>
      <c r="B425" s="25"/>
      <c r="C425" s="34" t="s">
        <v>33</v>
      </c>
      <c r="D425" s="34" t="s">
        <v>142</v>
      </c>
      <c r="E425" s="31">
        <v>27500</v>
      </c>
      <c r="F425" s="250"/>
      <c r="G425" s="251"/>
      <c r="H425" s="51">
        <f t="shared" si="41"/>
        <v>27500</v>
      </c>
    </row>
    <row r="426" spans="1:8" ht="12.75" hidden="1">
      <c r="A426" s="38"/>
      <c r="B426" s="39"/>
      <c r="C426" s="40" t="s">
        <v>34</v>
      </c>
      <c r="D426" s="40" t="s">
        <v>232</v>
      </c>
      <c r="E426" s="35">
        <v>57000</v>
      </c>
      <c r="F426" s="83"/>
      <c r="G426" s="251"/>
      <c r="H426" s="51">
        <f t="shared" si="41"/>
        <v>57000</v>
      </c>
    </row>
    <row r="427" spans="1:8" ht="12.75" hidden="1">
      <c r="A427" s="38"/>
      <c r="B427" s="39"/>
      <c r="C427" s="40" t="s">
        <v>69</v>
      </c>
      <c r="D427" s="40" t="s">
        <v>159</v>
      </c>
      <c r="E427" s="35">
        <v>2000</v>
      </c>
      <c r="F427" s="83"/>
      <c r="G427" s="82"/>
      <c r="H427" s="51">
        <f t="shared" si="41"/>
        <v>2000</v>
      </c>
    </row>
    <row r="428" spans="1:8" ht="12.75" hidden="1">
      <c r="A428" s="38"/>
      <c r="B428" s="39"/>
      <c r="C428" s="40" t="s">
        <v>89</v>
      </c>
      <c r="D428" s="40" t="s">
        <v>177</v>
      </c>
      <c r="E428" s="35"/>
      <c r="F428" s="83"/>
      <c r="G428" s="82"/>
      <c r="H428" s="51">
        <f t="shared" si="41"/>
        <v>0</v>
      </c>
    </row>
    <row r="429" spans="1:8" ht="12.75" hidden="1">
      <c r="A429" s="38"/>
      <c r="B429" s="39"/>
      <c r="C429" s="40" t="s">
        <v>70</v>
      </c>
      <c r="D429" s="40" t="s">
        <v>160</v>
      </c>
      <c r="E429" s="35">
        <v>4000</v>
      </c>
      <c r="F429" s="83"/>
      <c r="G429" s="82"/>
      <c r="H429" s="51">
        <f t="shared" si="41"/>
        <v>4000</v>
      </c>
    </row>
    <row r="430" spans="1:8" ht="12.75" hidden="1">
      <c r="A430" s="38"/>
      <c r="B430" s="39"/>
      <c r="C430" s="40" t="s">
        <v>36</v>
      </c>
      <c r="D430" s="206" t="s">
        <v>144</v>
      </c>
      <c r="E430" s="35">
        <v>7300</v>
      </c>
      <c r="F430" s="37"/>
      <c r="G430" s="27"/>
      <c r="H430" s="51">
        <f t="shared" si="41"/>
        <v>7300</v>
      </c>
    </row>
    <row r="431" spans="1:8" ht="12.75" hidden="1">
      <c r="A431" s="38"/>
      <c r="B431" s="39"/>
      <c r="C431" s="40" t="s">
        <v>106</v>
      </c>
      <c r="D431" s="40" t="s">
        <v>106</v>
      </c>
      <c r="E431" s="35"/>
      <c r="F431" s="37"/>
      <c r="G431" s="27"/>
      <c r="H431" s="51">
        <f t="shared" si="41"/>
        <v>0</v>
      </c>
    </row>
    <row r="432" spans="1:9" ht="12.75" hidden="1">
      <c r="A432" s="252"/>
      <c r="B432" s="253"/>
      <c r="C432" s="309" t="s">
        <v>10</v>
      </c>
      <c r="D432" s="310"/>
      <c r="E432" s="244">
        <f>SUM(E414:E431)</f>
        <v>3289857</v>
      </c>
      <c r="F432" s="244">
        <f>SUM(F414:F431)</f>
        <v>0</v>
      </c>
      <c r="G432" s="244">
        <f>SUM(G414:G431)</f>
        <v>0</v>
      </c>
      <c r="H432" s="244">
        <f>SUM(H414:H431)</f>
        <v>3289857</v>
      </c>
      <c r="I432" s="58"/>
    </row>
    <row r="433" spans="1:8" ht="12.75" hidden="1">
      <c r="A433" s="43" t="s">
        <v>17</v>
      </c>
      <c r="B433" s="44" t="s">
        <v>37</v>
      </c>
      <c r="C433" s="40" t="s">
        <v>26</v>
      </c>
      <c r="D433" s="40" t="s">
        <v>146</v>
      </c>
      <c r="E433" s="35">
        <v>11374</v>
      </c>
      <c r="F433" s="37"/>
      <c r="G433" s="36"/>
      <c r="H433" s="51">
        <f t="shared" si="41"/>
        <v>11374</v>
      </c>
    </row>
    <row r="434" spans="1:8" ht="12.75" hidden="1">
      <c r="A434" s="43"/>
      <c r="B434" s="44"/>
      <c r="C434" s="40" t="s">
        <v>21</v>
      </c>
      <c r="D434" s="40" t="s">
        <v>133</v>
      </c>
      <c r="E434" s="35">
        <v>5660</v>
      </c>
      <c r="F434" s="37"/>
      <c r="G434" s="36"/>
      <c r="H434" s="51">
        <f t="shared" si="41"/>
        <v>5660</v>
      </c>
    </row>
    <row r="435" spans="1:8" ht="12.75" hidden="1">
      <c r="A435" s="43"/>
      <c r="B435" s="44"/>
      <c r="C435" s="40" t="s">
        <v>23</v>
      </c>
      <c r="D435" s="40" t="s">
        <v>136</v>
      </c>
      <c r="E435" s="35">
        <v>3046</v>
      </c>
      <c r="F435" s="37"/>
      <c r="G435" s="36"/>
      <c r="H435" s="51">
        <f t="shared" si="41"/>
        <v>3046</v>
      </c>
    </row>
    <row r="436" spans="1:8" ht="12.75" hidden="1">
      <c r="A436" s="43"/>
      <c r="B436" s="44"/>
      <c r="C436" s="40" t="s">
        <v>24</v>
      </c>
      <c r="D436" s="40" t="s">
        <v>137</v>
      </c>
      <c r="E436" s="35">
        <v>417</v>
      </c>
      <c r="F436" s="37"/>
      <c r="G436" s="36"/>
      <c r="H436" s="51">
        <f t="shared" si="41"/>
        <v>417</v>
      </c>
    </row>
    <row r="437" spans="1:8" ht="12.75" hidden="1">
      <c r="A437" s="43"/>
      <c r="B437" s="44"/>
      <c r="C437" s="40" t="s">
        <v>13</v>
      </c>
      <c r="D437" s="40" t="s">
        <v>138</v>
      </c>
      <c r="E437" s="35">
        <v>1139</v>
      </c>
      <c r="F437" s="37"/>
      <c r="G437" s="36"/>
      <c r="H437" s="51">
        <f t="shared" si="41"/>
        <v>1139</v>
      </c>
    </row>
    <row r="438" spans="1:8" ht="12.75" hidden="1">
      <c r="A438" s="43"/>
      <c r="B438" s="44"/>
      <c r="C438" s="40" t="s">
        <v>9</v>
      </c>
      <c r="D438" s="40" t="s">
        <v>132</v>
      </c>
      <c r="E438" s="35">
        <v>11000</v>
      </c>
      <c r="F438" s="37"/>
      <c r="G438" s="36"/>
      <c r="H438" s="51">
        <f t="shared" si="41"/>
        <v>11000</v>
      </c>
    </row>
    <row r="439" spans="1:8" ht="12.75" hidden="1">
      <c r="A439" s="43"/>
      <c r="B439" s="44"/>
      <c r="C439" s="40" t="s">
        <v>27</v>
      </c>
      <c r="D439" s="40" t="s">
        <v>141</v>
      </c>
      <c r="E439" s="35">
        <v>364</v>
      </c>
      <c r="F439" s="37"/>
      <c r="G439" s="36"/>
      <c r="H439" s="51">
        <f t="shared" si="41"/>
        <v>364</v>
      </c>
    </row>
    <row r="440" spans="1:9" ht="12.75" hidden="1">
      <c r="A440" s="254"/>
      <c r="B440" s="255"/>
      <c r="C440" s="309" t="s">
        <v>10</v>
      </c>
      <c r="D440" s="310"/>
      <c r="E440" s="256">
        <f>SUM(E433:E439)</f>
        <v>33000</v>
      </c>
      <c r="F440" s="256">
        <f>SUM(F433:F439)</f>
        <v>0</v>
      </c>
      <c r="G440" s="256">
        <f>SUM(G433:G439)</f>
        <v>0</v>
      </c>
      <c r="H440" s="256">
        <f>SUM(H433:H439)</f>
        <v>33000</v>
      </c>
      <c r="I440" s="58"/>
    </row>
    <row r="441" spans="1:8" ht="12.75" hidden="1">
      <c r="A441" s="21" t="s">
        <v>17</v>
      </c>
      <c r="B441" s="22" t="s">
        <v>129</v>
      </c>
      <c r="C441" s="23" t="s">
        <v>33</v>
      </c>
      <c r="D441" s="23" t="s">
        <v>142</v>
      </c>
      <c r="E441" s="31"/>
      <c r="F441" s="28"/>
      <c r="G441" s="27"/>
      <c r="H441" s="51">
        <f t="shared" si="41"/>
        <v>0</v>
      </c>
    </row>
    <row r="442" spans="1:8" ht="12.75" hidden="1">
      <c r="A442" s="21"/>
      <c r="B442" s="22"/>
      <c r="C442" s="23"/>
      <c r="D442" s="23"/>
      <c r="E442" s="31"/>
      <c r="F442" s="28"/>
      <c r="G442" s="27"/>
      <c r="H442" s="51">
        <f t="shared" si="41"/>
        <v>0</v>
      </c>
    </row>
    <row r="443" spans="1:8" ht="12.75" hidden="1">
      <c r="A443" s="21"/>
      <c r="B443" s="22"/>
      <c r="C443" s="23"/>
      <c r="D443" s="23"/>
      <c r="E443" s="31"/>
      <c r="F443" s="28"/>
      <c r="G443" s="27"/>
      <c r="H443" s="51">
        <f t="shared" si="41"/>
        <v>0</v>
      </c>
    </row>
    <row r="444" spans="1:8" ht="12.75" hidden="1">
      <c r="A444" s="21"/>
      <c r="B444" s="22"/>
      <c r="C444" s="23"/>
      <c r="D444" s="23"/>
      <c r="E444" s="31"/>
      <c r="F444" s="28"/>
      <c r="G444" s="27"/>
      <c r="H444" s="51">
        <f t="shared" si="41"/>
        <v>0</v>
      </c>
    </row>
    <row r="445" spans="1:9" ht="12.75" hidden="1">
      <c r="A445" s="242"/>
      <c r="B445" s="243"/>
      <c r="C445" s="309" t="s">
        <v>10</v>
      </c>
      <c r="D445" s="310"/>
      <c r="E445" s="244">
        <f>SUM(E441:E444)</f>
        <v>0</v>
      </c>
      <c r="F445" s="244">
        <f>SUM(F441:F444)</f>
        <v>0</v>
      </c>
      <c r="G445" s="244">
        <f>SUM(G441:G444)</f>
        <v>0</v>
      </c>
      <c r="H445" s="244">
        <f>SUM(H441:H444)</f>
        <v>0</v>
      </c>
      <c r="I445" s="58"/>
    </row>
    <row r="446" spans="1:8" ht="12.75" hidden="1">
      <c r="A446" s="43" t="s">
        <v>241</v>
      </c>
      <c r="B446" s="44" t="s">
        <v>242</v>
      </c>
      <c r="C446" s="40" t="s">
        <v>26</v>
      </c>
      <c r="D446" s="40" t="s">
        <v>146</v>
      </c>
      <c r="E446" s="35"/>
      <c r="F446" s="37"/>
      <c r="G446" s="36"/>
      <c r="H446" s="51">
        <f>SUM(E446,F446-G446)</f>
        <v>0</v>
      </c>
    </row>
    <row r="447" spans="1:8" ht="12.75" hidden="1">
      <c r="A447" s="43"/>
      <c r="B447" s="44"/>
      <c r="C447" s="44"/>
      <c r="D447" s="235"/>
      <c r="E447" s="35"/>
      <c r="F447" s="37"/>
      <c r="G447" s="236"/>
      <c r="H447" s="51">
        <f>SUM(E447,F447-G447)</f>
        <v>0</v>
      </c>
    </row>
    <row r="448" spans="1:8" ht="12.75" hidden="1">
      <c r="A448" s="43"/>
      <c r="B448" s="44"/>
      <c r="C448" s="44" t="s">
        <v>27</v>
      </c>
      <c r="D448" s="235" t="s">
        <v>141</v>
      </c>
      <c r="E448" s="35"/>
      <c r="F448" s="37"/>
      <c r="G448" s="236"/>
      <c r="H448" s="51">
        <f>SUM(E448,F448-G448)</f>
        <v>0</v>
      </c>
    </row>
    <row r="449" spans="1:9" ht="12.75" hidden="1">
      <c r="A449" s="257"/>
      <c r="B449" s="258"/>
      <c r="C449" s="309" t="s">
        <v>10</v>
      </c>
      <c r="D449" s="310"/>
      <c r="E449" s="256">
        <f>SUM(E446:E448)</f>
        <v>0</v>
      </c>
      <c r="F449" s="256">
        <f>SUM(F446:F448)</f>
        <v>0</v>
      </c>
      <c r="G449" s="256">
        <f>SUM(G446:G448)</f>
        <v>0</v>
      </c>
      <c r="H449" s="256">
        <f>SUM(H446:H448)</f>
        <v>0</v>
      </c>
      <c r="I449" s="58"/>
    </row>
    <row r="450" spans="1:8" ht="12.75" hidden="1">
      <c r="A450" s="43" t="s">
        <v>38</v>
      </c>
      <c r="B450" s="44" t="s">
        <v>48</v>
      </c>
      <c r="C450" s="40" t="s">
        <v>27</v>
      </c>
      <c r="D450" s="40" t="s">
        <v>141</v>
      </c>
      <c r="E450" s="35">
        <v>900</v>
      </c>
      <c r="F450" s="37"/>
      <c r="G450" s="36"/>
      <c r="H450" s="51">
        <f t="shared" si="41"/>
        <v>900</v>
      </c>
    </row>
    <row r="451" spans="1:9" ht="12.75" hidden="1">
      <c r="A451" s="257"/>
      <c r="B451" s="258"/>
      <c r="C451" s="309" t="s">
        <v>10</v>
      </c>
      <c r="D451" s="310"/>
      <c r="E451" s="256">
        <f>SUM(E450:E450)</f>
        <v>900</v>
      </c>
      <c r="F451" s="256">
        <f>SUM(F450:F450)</f>
        <v>0</v>
      </c>
      <c r="G451" s="256">
        <f>SUM(G450:G450)</f>
        <v>0</v>
      </c>
      <c r="H451" s="256">
        <f>SUM(H450:H450)</f>
        <v>900</v>
      </c>
      <c r="I451" s="58"/>
    </row>
    <row r="452" spans="1:8" ht="22.5" hidden="1">
      <c r="A452" s="43" t="s">
        <v>50</v>
      </c>
      <c r="B452" s="44" t="s">
        <v>51</v>
      </c>
      <c r="C452" s="40" t="s">
        <v>52</v>
      </c>
      <c r="D452" s="208" t="s">
        <v>234</v>
      </c>
      <c r="E452" s="35">
        <v>308545</v>
      </c>
      <c r="F452" s="37"/>
      <c r="G452" s="36"/>
      <c r="H452" s="35">
        <v>458107</v>
      </c>
    </row>
    <row r="453" spans="1:9" ht="12.75" hidden="1">
      <c r="A453" s="254"/>
      <c r="B453" s="255"/>
      <c r="C453" s="309" t="s">
        <v>10</v>
      </c>
      <c r="D453" s="310"/>
      <c r="E453" s="244">
        <f>SUM(E452)</f>
        <v>308545</v>
      </c>
      <c r="F453" s="244">
        <f>SUM(F452)</f>
        <v>0</v>
      </c>
      <c r="G453" s="244">
        <f>SUM(G452)</f>
        <v>0</v>
      </c>
      <c r="H453" s="244">
        <f>SUM(H452)</f>
        <v>458107</v>
      </c>
      <c r="I453" s="58"/>
    </row>
    <row r="454" spans="1:8" ht="12.75" hidden="1">
      <c r="A454" s="43" t="s">
        <v>82</v>
      </c>
      <c r="B454" s="44" t="s">
        <v>83</v>
      </c>
      <c r="C454" s="40" t="s">
        <v>84</v>
      </c>
      <c r="D454" s="40" t="s">
        <v>235</v>
      </c>
      <c r="E454" s="35">
        <v>345000</v>
      </c>
      <c r="F454" s="37"/>
      <c r="G454" s="36"/>
      <c r="H454" s="51">
        <f>SUM(E454,F454-G454)</f>
        <v>345000</v>
      </c>
    </row>
    <row r="455" spans="1:9" ht="12.75" hidden="1">
      <c r="A455" s="254"/>
      <c r="B455" s="255"/>
      <c r="C455" s="309" t="s">
        <v>10</v>
      </c>
      <c r="D455" s="310"/>
      <c r="E455" s="244">
        <f>SUM(E454)</f>
        <v>345000</v>
      </c>
      <c r="F455" s="244">
        <f>SUM(F454)</f>
        <v>0</v>
      </c>
      <c r="G455" s="244">
        <f>SUM(G454)</f>
        <v>0</v>
      </c>
      <c r="H455" s="244">
        <f>SUM(H454)</f>
        <v>345000</v>
      </c>
      <c r="I455" s="58"/>
    </row>
    <row r="456" spans="1:9" ht="12.75" hidden="1">
      <c r="A456" s="78"/>
      <c r="B456" s="79"/>
      <c r="C456" s="80"/>
      <c r="D456" s="80"/>
      <c r="E456" s="81"/>
      <c r="F456" s="83"/>
      <c r="G456" s="82"/>
      <c r="H456" s="81"/>
      <c r="I456" s="84"/>
    </row>
    <row r="457" spans="1:8" ht="22.5" hidden="1">
      <c r="A457" s="78" t="s">
        <v>39</v>
      </c>
      <c r="B457" s="44" t="s">
        <v>49</v>
      </c>
      <c r="C457" s="40" t="s">
        <v>41</v>
      </c>
      <c r="D457" s="208" t="s">
        <v>236</v>
      </c>
      <c r="E457" s="35">
        <v>242300</v>
      </c>
      <c r="F457" s="37"/>
      <c r="G457" s="36"/>
      <c r="H457" s="51">
        <f aca="true" t="shared" si="42" ref="H457:H491">SUM(E457,F457-G457)</f>
        <v>242300</v>
      </c>
    </row>
    <row r="458" spans="1:8" ht="33.75" hidden="1">
      <c r="A458" s="43"/>
      <c r="B458" s="44"/>
      <c r="C458" s="40" t="s">
        <v>55</v>
      </c>
      <c r="D458" s="208" t="s">
        <v>273</v>
      </c>
      <c r="E458" s="35">
        <v>100000</v>
      </c>
      <c r="F458" s="37"/>
      <c r="G458" s="36"/>
      <c r="H458" s="51">
        <f t="shared" si="42"/>
        <v>100000</v>
      </c>
    </row>
    <row r="459" spans="1:9" ht="12.75" hidden="1">
      <c r="A459" s="254"/>
      <c r="B459" s="255"/>
      <c r="C459" s="309" t="s">
        <v>10</v>
      </c>
      <c r="D459" s="310"/>
      <c r="E459" s="256">
        <f>SUM(E456:E458)</f>
        <v>342300</v>
      </c>
      <c r="F459" s="256">
        <f>SUM(F456:F458)</f>
        <v>0</v>
      </c>
      <c r="G459" s="256">
        <f>SUM(G456:G458)</f>
        <v>0</v>
      </c>
      <c r="H459" s="256">
        <f>SUM(H456:H458)</f>
        <v>342300</v>
      </c>
      <c r="I459" s="58"/>
    </row>
    <row r="460" spans="1:8" ht="12.75" hidden="1">
      <c r="A460" s="43" t="s">
        <v>39</v>
      </c>
      <c r="B460" s="44" t="s">
        <v>57</v>
      </c>
      <c r="C460" s="40" t="s">
        <v>9</v>
      </c>
      <c r="D460" s="40" t="s">
        <v>132</v>
      </c>
      <c r="E460" s="35">
        <v>69894</v>
      </c>
      <c r="F460" s="37"/>
      <c r="G460" s="36"/>
      <c r="H460" s="51">
        <f t="shared" si="42"/>
        <v>69894</v>
      </c>
    </row>
    <row r="461" spans="1:9" ht="12.75" hidden="1">
      <c r="A461" s="254"/>
      <c r="B461" s="255"/>
      <c r="C461" s="309" t="s">
        <v>10</v>
      </c>
      <c r="D461" s="310"/>
      <c r="E461" s="256">
        <f>SUM(E460:E460)</f>
        <v>69894</v>
      </c>
      <c r="F461" s="256">
        <f>SUM(F460:F460)</f>
        <v>0</v>
      </c>
      <c r="G461" s="256">
        <f>SUM(G460:G460)</f>
        <v>0</v>
      </c>
      <c r="H461" s="256">
        <f>SUM(H460:H460)</f>
        <v>69894</v>
      </c>
      <c r="I461" s="58"/>
    </row>
    <row r="462" spans="1:8" ht="12.75" hidden="1">
      <c r="A462" s="78" t="s">
        <v>39</v>
      </c>
      <c r="B462" s="44" t="s">
        <v>42</v>
      </c>
      <c r="C462" s="40" t="s">
        <v>13</v>
      </c>
      <c r="D462" s="40" t="s">
        <v>138</v>
      </c>
      <c r="E462" s="35"/>
      <c r="F462" s="37"/>
      <c r="G462" s="36"/>
      <c r="H462" s="51">
        <f>SUM(E462,F462-G462)</f>
        <v>0</v>
      </c>
    </row>
    <row r="463" spans="1:8" ht="12.75" hidden="1">
      <c r="A463" s="78"/>
      <c r="B463" s="44"/>
      <c r="C463" s="40" t="s">
        <v>9</v>
      </c>
      <c r="D463" s="40" t="s">
        <v>132</v>
      </c>
      <c r="E463" s="35">
        <v>3000</v>
      </c>
      <c r="F463" s="37"/>
      <c r="G463" s="36"/>
      <c r="H463" s="51">
        <f t="shared" si="42"/>
        <v>3000</v>
      </c>
    </row>
    <row r="464" spans="1:8" ht="12.75" hidden="1">
      <c r="A464" s="43"/>
      <c r="B464" s="44"/>
      <c r="C464" s="40" t="s">
        <v>34</v>
      </c>
      <c r="D464" s="40" t="s">
        <v>232</v>
      </c>
      <c r="E464" s="35">
        <v>90260</v>
      </c>
      <c r="F464" s="37"/>
      <c r="G464" s="36"/>
      <c r="H464" s="51">
        <f t="shared" si="42"/>
        <v>90260</v>
      </c>
    </row>
    <row r="465" spans="1:9" ht="12.75" hidden="1">
      <c r="A465" s="254"/>
      <c r="B465" s="255"/>
      <c r="C465" s="309" t="s">
        <v>10</v>
      </c>
      <c r="D465" s="310"/>
      <c r="E465" s="256">
        <f>SUM(E462,E463,E464)</f>
        <v>93260</v>
      </c>
      <c r="F465" s="256">
        <f>SUM(F462,F463,F464)</f>
        <v>0</v>
      </c>
      <c r="G465" s="256">
        <f>SUM(G462,G463,G464)</f>
        <v>0</v>
      </c>
      <c r="H465" s="256">
        <f>SUM(H462,H463,H464)</f>
        <v>93260</v>
      </c>
      <c r="I465" s="58"/>
    </row>
    <row r="466" spans="1:8" ht="12.75" hidden="1">
      <c r="A466" s="43" t="s">
        <v>90</v>
      </c>
      <c r="B466" s="44" t="s">
        <v>272</v>
      </c>
      <c r="C466" s="40" t="s">
        <v>9</v>
      </c>
      <c r="D466" s="40" t="s">
        <v>132</v>
      </c>
      <c r="E466" s="35">
        <v>300</v>
      </c>
      <c r="F466" s="37"/>
      <c r="G466" s="36"/>
      <c r="H466" s="51">
        <f t="shared" si="42"/>
        <v>300</v>
      </c>
    </row>
    <row r="467" spans="1:9" ht="12.75" hidden="1">
      <c r="A467" s="254"/>
      <c r="B467" s="255"/>
      <c r="C467" s="309" t="s">
        <v>10</v>
      </c>
      <c r="D467" s="310"/>
      <c r="E467" s="259">
        <f>SUM(E466:E466)</f>
        <v>300</v>
      </c>
      <c r="F467" s="259">
        <f>SUM(F466:F466)</f>
        <v>0</v>
      </c>
      <c r="G467" s="259">
        <f>SUM(G466:G466)</f>
        <v>0</v>
      </c>
      <c r="H467" s="259">
        <f>SUM(H466:H466)</f>
        <v>300</v>
      </c>
      <c r="I467" s="58"/>
    </row>
    <row r="468" spans="1:8" ht="12.75" hidden="1">
      <c r="A468" s="43" t="s">
        <v>93</v>
      </c>
      <c r="B468" s="44" t="s">
        <v>127</v>
      </c>
      <c r="C468" s="40" t="s">
        <v>9</v>
      </c>
      <c r="D468" s="40" t="s">
        <v>132</v>
      </c>
      <c r="E468" s="35">
        <v>5848</v>
      </c>
      <c r="F468" s="37"/>
      <c r="G468" s="36"/>
      <c r="H468" s="51">
        <f t="shared" si="42"/>
        <v>5848</v>
      </c>
    </row>
    <row r="469" spans="1:9" ht="12.75" hidden="1">
      <c r="A469" s="254"/>
      <c r="B469" s="255"/>
      <c r="C469" s="309" t="s">
        <v>10</v>
      </c>
      <c r="D469" s="310"/>
      <c r="E469" s="256">
        <f>SUM(E468:E468)</f>
        <v>5848</v>
      </c>
      <c r="F469" s="256">
        <f>SUM(F468:F468)</f>
        <v>0</v>
      </c>
      <c r="G469" s="256">
        <f>SUM(G468:G468)</f>
        <v>0</v>
      </c>
      <c r="H469" s="256">
        <f>SUM(H468:H468)</f>
        <v>5848</v>
      </c>
      <c r="I469" s="58"/>
    </row>
    <row r="470" spans="1:8" ht="12.75" hidden="1">
      <c r="A470" s="43" t="s">
        <v>93</v>
      </c>
      <c r="B470" s="44" t="s">
        <v>97</v>
      </c>
      <c r="C470" s="40" t="s">
        <v>9</v>
      </c>
      <c r="D470" s="40" t="s">
        <v>132</v>
      </c>
      <c r="E470" s="35">
        <v>5000</v>
      </c>
      <c r="F470" s="37"/>
      <c r="G470" s="36"/>
      <c r="H470" s="51">
        <f t="shared" si="42"/>
        <v>5000</v>
      </c>
    </row>
    <row r="471" spans="1:9" ht="12.75" hidden="1">
      <c r="A471" s="254"/>
      <c r="B471" s="255"/>
      <c r="C471" s="309" t="s">
        <v>10</v>
      </c>
      <c r="D471" s="310"/>
      <c r="E471" s="256">
        <f>SUM(E470:E470)</f>
        <v>5000</v>
      </c>
      <c r="F471" s="256">
        <f>SUM(F470:F470)</f>
        <v>0</v>
      </c>
      <c r="G471" s="256">
        <f>SUM(G470:G470)</f>
        <v>0</v>
      </c>
      <c r="H471" s="256">
        <f>SUM(H470:H470)</f>
        <v>5000</v>
      </c>
      <c r="I471" s="58"/>
    </row>
    <row r="472" spans="1:9" ht="12.75" hidden="1">
      <c r="A472" s="78" t="s">
        <v>53</v>
      </c>
      <c r="B472" s="79" t="s">
        <v>98</v>
      </c>
      <c r="C472" s="80" t="s">
        <v>21</v>
      </c>
      <c r="D472" s="80" t="s">
        <v>237</v>
      </c>
      <c r="E472" s="81"/>
      <c r="F472" s="83"/>
      <c r="G472" s="82"/>
      <c r="H472" s="51">
        <f t="shared" si="42"/>
        <v>0</v>
      </c>
      <c r="I472" s="84"/>
    </row>
    <row r="473" spans="1:9" ht="12.75" hidden="1">
      <c r="A473" s="254"/>
      <c r="B473" s="255"/>
      <c r="C473" s="309"/>
      <c r="D473" s="310"/>
      <c r="E473" s="259"/>
      <c r="F473" s="259"/>
      <c r="G473" s="259"/>
      <c r="H473" s="259"/>
      <c r="I473" s="58"/>
    </row>
    <row r="474" spans="1:8" ht="38.25" hidden="1">
      <c r="A474" s="43" t="s">
        <v>53</v>
      </c>
      <c r="B474" s="44" t="s">
        <v>54</v>
      </c>
      <c r="C474" s="40" t="s">
        <v>55</v>
      </c>
      <c r="D474" s="207" t="s">
        <v>238</v>
      </c>
      <c r="E474" s="35">
        <v>10000</v>
      </c>
      <c r="F474" s="37"/>
      <c r="G474" s="36"/>
      <c r="H474" s="51">
        <f t="shared" si="42"/>
        <v>10000</v>
      </c>
    </row>
    <row r="475" spans="1:8" ht="12.75" hidden="1">
      <c r="A475" s="45"/>
      <c r="B475" s="46"/>
      <c r="C475" s="318" t="s">
        <v>10</v>
      </c>
      <c r="D475" s="319"/>
      <c r="E475" s="41">
        <f>SUM(E474:E474)</f>
        <v>10000</v>
      </c>
      <c r="F475" s="41">
        <f>SUM(F474:F474)</f>
        <v>0</v>
      </c>
      <c r="G475" s="41">
        <f>SUM(G474:G474)</f>
        <v>0</v>
      </c>
      <c r="H475" s="41">
        <f>SUM(H474:H474)</f>
        <v>10000</v>
      </c>
    </row>
    <row r="476" spans="1:8" ht="22.5" hidden="1">
      <c r="A476" s="43" t="s">
        <v>53</v>
      </c>
      <c r="B476" s="44" t="s">
        <v>100</v>
      </c>
      <c r="C476" s="40" t="s">
        <v>41</v>
      </c>
      <c r="D476" s="208" t="s">
        <v>236</v>
      </c>
      <c r="E476" s="35">
        <v>170340</v>
      </c>
      <c r="F476" s="37"/>
      <c r="G476" s="36"/>
      <c r="H476" s="51">
        <f t="shared" si="42"/>
        <v>170340</v>
      </c>
    </row>
    <row r="477" spans="1:8" ht="12.75" hidden="1">
      <c r="A477" s="43"/>
      <c r="B477" s="44"/>
      <c r="C477" s="40" t="s">
        <v>21</v>
      </c>
      <c r="D477" s="40" t="s">
        <v>237</v>
      </c>
      <c r="E477" s="35"/>
      <c r="F477" s="37"/>
      <c r="G477" s="36"/>
      <c r="H477" s="51">
        <f t="shared" si="42"/>
        <v>0</v>
      </c>
    </row>
    <row r="478" spans="1:9" ht="12.75" hidden="1">
      <c r="A478" s="254"/>
      <c r="B478" s="255"/>
      <c r="C478" s="309" t="s">
        <v>10</v>
      </c>
      <c r="D478" s="310"/>
      <c r="E478" s="244">
        <f>SUM(E476:E477)</f>
        <v>170340</v>
      </c>
      <c r="F478" s="244">
        <f>SUM(F476:F477)</f>
        <v>0</v>
      </c>
      <c r="G478" s="244">
        <f>SUM(G476:G477)</f>
        <v>0</v>
      </c>
      <c r="H478" s="244">
        <f>SUM(H476:H477)</f>
        <v>170340</v>
      </c>
      <c r="I478" s="58"/>
    </row>
    <row r="479" spans="1:8" ht="33.75" hidden="1">
      <c r="A479" s="43" t="s">
        <v>53</v>
      </c>
      <c r="B479" s="44" t="s">
        <v>101</v>
      </c>
      <c r="C479" s="40" t="s">
        <v>45</v>
      </c>
      <c r="D479" s="208" t="s">
        <v>175</v>
      </c>
      <c r="E479" s="35">
        <v>5000</v>
      </c>
      <c r="F479" s="37"/>
      <c r="G479" s="36"/>
      <c r="H479" s="51">
        <f t="shared" si="42"/>
        <v>5000</v>
      </c>
    </row>
    <row r="480" spans="1:9" ht="12.75" hidden="1">
      <c r="A480" s="254"/>
      <c r="B480" s="255"/>
      <c r="C480" s="309" t="s">
        <v>10</v>
      </c>
      <c r="D480" s="310"/>
      <c r="E480" s="256">
        <f>SUM(E479:E479)</f>
        <v>5000</v>
      </c>
      <c r="F480" s="256">
        <f>SUM(F479:F479)</f>
        <v>0</v>
      </c>
      <c r="G480" s="256">
        <f>SUM(G479:G479)</f>
        <v>0</v>
      </c>
      <c r="H480" s="256">
        <f>SUM(H479:H479)</f>
        <v>5000</v>
      </c>
      <c r="I480" s="58"/>
    </row>
    <row r="481" spans="1:8" ht="45" hidden="1">
      <c r="A481" s="43" t="s">
        <v>53</v>
      </c>
      <c r="B481" s="44" t="s">
        <v>104</v>
      </c>
      <c r="C481" s="40" t="s">
        <v>274</v>
      </c>
      <c r="D481" s="208" t="s">
        <v>275</v>
      </c>
      <c r="E481" s="35">
        <v>2000</v>
      </c>
      <c r="F481" s="37"/>
      <c r="G481" s="36"/>
      <c r="H481" s="51">
        <f t="shared" si="42"/>
        <v>2000</v>
      </c>
    </row>
    <row r="482" spans="1:9" ht="12.75" hidden="1">
      <c r="A482" s="254"/>
      <c r="B482" s="255"/>
      <c r="C482" s="309" t="s">
        <v>10</v>
      </c>
      <c r="D482" s="310"/>
      <c r="E482" s="256">
        <f>SUM(E481:E481)</f>
        <v>2000</v>
      </c>
      <c r="F482" s="256">
        <f>SUM(F481:F481)</f>
        <v>0</v>
      </c>
      <c r="G482" s="256">
        <f>SUM(G481:G481)</f>
        <v>0</v>
      </c>
      <c r="H482" s="256">
        <f>SUM(H481:H481)</f>
        <v>2000</v>
      </c>
      <c r="I482" s="58"/>
    </row>
    <row r="483" spans="1:8" ht="12.75" hidden="1">
      <c r="A483" s="43" t="s">
        <v>53</v>
      </c>
      <c r="B483" s="44" t="s">
        <v>128</v>
      </c>
      <c r="C483" s="40" t="s">
        <v>9</v>
      </c>
      <c r="D483" s="40" t="s">
        <v>132</v>
      </c>
      <c r="E483" s="35">
        <v>7710</v>
      </c>
      <c r="F483" s="37"/>
      <c r="G483" s="36"/>
      <c r="H483" s="51">
        <f t="shared" si="42"/>
        <v>7710</v>
      </c>
    </row>
    <row r="484" spans="1:9" ht="12.75" hidden="1">
      <c r="A484" s="254"/>
      <c r="B484" s="255"/>
      <c r="C484" s="309" t="s">
        <v>10</v>
      </c>
      <c r="D484" s="310"/>
      <c r="E484" s="256">
        <f>SUM(E483:E483)</f>
        <v>7710</v>
      </c>
      <c r="F484" s="256">
        <f>SUM(F483:F483)</f>
        <v>0</v>
      </c>
      <c r="G484" s="256">
        <f>SUM(G483:G483)</f>
        <v>0</v>
      </c>
      <c r="H484" s="256">
        <f>SUM(H483:H483)</f>
        <v>7710</v>
      </c>
      <c r="I484" s="58"/>
    </row>
    <row r="485" spans="1:8" ht="12.75" hidden="1">
      <c r="A485" s="43" t="s">
        <v>43</v>
      </c>
      <c r="B485" s="44" t="s">
        <v>44</v>
      </c>
      <c r="C485" s="40" t="s">
        <v>13</v>
      </c>
      <c r="D485" s="40" t="s">
        <v>138</v>
      </c>
      <c r="E485" s="35">
        <v>15000</v>
      </c>
      <c r="F485" s="37"/>
      <c r="G485" s="36"/>
      <c r="H485" s="51">
        <f t="shared" si="42"/>
        <v>15000</v>
      </c>
    </row>
    <row r="486" spans="1:8" ht="12.75" hidden="1">
      <c r="A486" s="43"/>
      <c r="B486" s="44"/>
      <c r="C486" s="40" t="s">
        <v>9</v>
      </c>
      <c r="D486" s="40" t="s">
        <v>132</v>
      </c>
      <c r="E486" s="35">
        <v>14000</v>
      </c>
      <c r="F486" s="37"/>
      <c r="G486" s="36"/>
      <c r="H486" s="51">
        <f t="shared" si="42"/>
        <v>14000</v>
      </c>
    </row>
    <row r="487" spans="1:9" ht="12.75" hidden="1">
      <c r="A487" s="257"/>
      <c r="B487" s="258"/>
      <c r="C487" s="309" t="s">
        <v>10</v>
      </c>
      <c r="D487" s="310"/>
      <c r="E487" s="256">
        <f>SUM(E485:E486)</f>
        <v>29000</v>
      </c>
      <c r="F487" s="256">
        <f>SUM(F485:F486)</f>
        <v>0</v>
      </c>
      <c r="G487" s="256">
        <f>SUM(G485:G486)</f>
        <v>0</v>
      </c>
      <c r="H487" s="256">
        <f>SUM(H485:H486)</f>
        <v>29000</v>
      </c>
      <c r="I487" s="58"/>
    </row>
    <row r="488" spans="1:8" ht="45" hidden="1">
      <c r="A488" s="43" t="s">
        <v>43</v>
      </c>
      <c r="B488" s="44" t="s">
        <v>46</v>
      </c>
      <c r="C488" s="40" t="s">
        <v>274</v>
      </c>
      <c r="D488" s="208" t="s">
        <v>275</v>
      </c>
      <c r="E488" s="35">
        <v>7000</v>
      </c>
      <c r="F488" s="37"/>
      <c r="G488" s="36"/>
      <c r="H488" s="51">
        <f t="shared" si="42"/>
        <v>7000</v>
      </c>
    </row>
    <row r="489" spans="1:8" ht="12.75" hidden="1">
      <c r="A489" s="43"/>
      <c r="B489" s="44"/>
      <c r="C489" s="318" t="s">
        <v>10</v>
      </c>
      <c r="D489" s="319"/>
      <c r="E489" s="41">
        <f>SUM(E488:E488)</f>
        <v>7000</v>
      </c>
      <c r="F489" s="41">
        <f>SUM(F488:F488)</f>
        <v>0</v>
      </c>
      <c r="G489" s="41">
        <f>SUM(G488:G488)</f>
        <v>0</v>
      </c>
      <c r="H489" s="41">
        <f>SUM(H488:H488)</f>
        <v>7000</v>
      </c>
    </row>
    <row r="490" spans="1:8" ht="12.75" hidden="1">
      <c r="A490" s="43" t="s">
        <v>47</v>
      </c>
      <c r="B490" s="44" t="s">
        <v>105</v>
      </c>
      <c r="C490" s="40" t="s">
        <v>13</v>
      </c>
      <c r="D490" s="40" t="s">
        <v>138</v>
      </c>
      <c r="E490" s="35">
        <v>10839</v>
      </c>
      <c r="F490" s="37"/>
      <c r="G490" s="36"/>
      <c r="H490" s="51">
        <f t="shared" si="42"/>
        <v>10839</v>
      </c>
    </row>
    <row r="491" spans="1:8" ht="12.75" hidden="1">
      <c r="A491" s="43"/>
      <c r="B491" s="44"/>
      <c r="C491" s="40" t="s">
        <v>9</v>
      </c>
      <c r="D491" s="40" t="s">
        <v>132</v>
      </c>
      <c r="E491" s="35">
        <v>10000</v>
      </c>
      <c r="F491" s="37"/>
      <c r="G491" s="36"/>
      <c r="H491" s="51">
        <f t="shared" si="42"/>
        <v>10000</v>
      </c>
    </row>
    <row r="492" spans="1:9" ht="13.5" hidden="1" thickBot="1">
      <c r="A492" s="257"/>
      <c r="B492" s="258"/>
      <c r="C492" s="339" t="s">
        <v>10</v>
      </c>
      <c r="D492" s="340"/>
      <c r="E492" s="256">
        <f>SUM(E490:E491)</f>
        <v>20839</v>
      </c>
      <c r="F492" s="256">
        <f>SUM(F490:F491)</f>
        <v>0</v>
      </c>
      <c r="G492" s="256">
        <f>SUM(G490:G491)</f>
        <v>0</v>
      </c>
      <c r="H492" s="256">
        <f>SUM(H490:H491)</f>
        <v>20839</v>
      </c>
      <c r="I492" s="58"/>
    </row>
    <row r="493" spans="1:8" ht="13.5" hidden="1" thickBot="1">
      <c r="A493" s="343" t="s">
        <v>3</v>
      </c>
      <c r="B493" s="344"/>
      <c r="C493" s="345"/>
      <c r="D493" s="87"/>
      <c r="E493" s="57">
        <f>SUM(E385,E389,E391,E397,E399,E401,E406,E413,E432,E440,E445,E449,E451,E453,E455,E459,E461,E465,E469,E471,E475,E478,E480,E482,E484,E487,E489,E492)</f>
        <v>5329333</v>
      </c>
      <c r="F493" s="57">
        <f>SUM(F385,F389,F391,F397,F399,F401,F406,F413,F432,F440,F445,F449,F451,F453,F455,F459,F461,F465,F469,F471,F475,F478,F480,F482,F484,F487,F489,F492)</f>
        <v>0</v>
      </c>
      <c r="G493" s="57">
        <f>SUM(G385,G389,G391,G397,G399,G401,G406,G413,G432,G440,G445,G449,G451,G453,G455,G459,G461,G465,G469,G471,G475,G478,G480,G482,G484,G487,G489,G492)</f>
        <v>0</v>
      </c>
      <c r="H493" s="57">
        <f>SUM(H385,H389,H391,H397,H399,H401,H406,H413,H432,H440,H445,H449,H451,H453,H455,H459,H461,H465,H469,H471,H475,H478,H480,H482,H484,H487,H489,H492)</f>
        <v>5478895</v>
      </c>
    </row>
    <row r="494" spans="1:9" ht="13.5" hidden="1" thickBot="1">
      <c r="A494" s="61"/>
      <c r="B494" s="61"/>
      <c r="C494" s="61"/>
      <c r="D494" s="61"/>
      <c r="E494" s="62"/>
      <c r="F494" s="62"/>
      <c r="G494" s="63"/>
      <c r="H494" s="62"/>
      <c r="I494" s="64"/>
    </row>
    <row r="495" spans="1:9" ht="13.5" hidden="1" thickBot="1">
      <c r="A495" s="65"/>
      <c r="B495" s="66"/>
      <c r="C495" s="66"/>
      <c r="D495" s="66"/>
      <c r="E495" s="67"/>
      <c r="F495" s="67"/>
      <c r="G495" s="68"/>
      <c r="H495" s="67"/>
      <c r="I495" s="58"/>
    </row>
    <row r="496" spans="1:8" ht="18.75" hidden="1" thickBot="1">
      <c r="A496" s="60"/>
      <c r="B496" s="2"/>
      <c r="C496" s="102"/>
      <c r="D496" s="227" t="s">
        <v>107</v>
      </c>
      <c r="E496" s="190"/>
      <c r="F496" s="102"/>
      <c r="G496" s="2"/>
      <c r="H496" s="102"/>
    </row>
    <row r="497" spans="1:8" ht="48" hidden="1">
      <c r="A497" s="88" t="s">
        <v>0</v>
      </c>
      <c r="B497" s="92"/>
      <c r="C497" s="93"/>
      <c r="D497" s="93"/>
      <c r="E497" s="191" t="s">
        <v>1</v>
      </c>
      <c r="F497" s="99"/>
      <c r="G497" s="98" t="s">
        <v>2</v>
      </c>
      <c r="H497" s="90" t="s">
        <v>1</v>
      </c>
    </row>
    <row r="498" spans="1:8" ht="13.5" hidden="1" thickBot="1">
      <c r="A498" s="89"/>
      <c r="B498" s="85"/>
      <c r="C498" s="86"/>
      <c r="D498" s="86"/>
      <c r="E498" s="187"/>
      <c r="F498" s="100"/>
      <c r="G498" s="111"/>
      <c r="H498" s="96"/>
    </row>
    <row r="499" spans="1:8" ht="13.5" hidden="1" thickBot="1">
      <c r="A499" s="3" t="s">
        <v>4</v>
      </c>
      <c r="B499" s="4" t="s">
        <v>5</v>
      </c>
      <c r="C499" s="5" t="s">
        <v>6</v>
      </c>
      <c r="D499" s="5" t="s">
        <v>6</v>
      </c>
      <c r="E499" s="188"/>
      <c r="F499" s="101"/>
      <c r="G499" s="112"/>
      <c r="H499" s="97"/>
    </row>
    <row r="500" spans="1:8" ht="13.5" hidden="1" thickBot="1">
      <c r="A500" s="6">
        <v>1</v>
      </c>
      <c r="B500" s="7">
        <v>2</v>
      </c>
      <c r="C500" s="8">
        <v>3</v>
      </c>
      <c r="D500" s="8">
        <v>3</v>
      </c>
      <c r="E500" s="189">
        <v>4</v>
      </c>
      <c r="F500" s="91"/>
      <c r="G500" s="94">
        <v>6</v>
      </c>
      <c r="H500" s="9">
        <v>4</v>
      </c>
    </row>
    <row r="501" spans="1:8" ht="12.75" hidden="1">
      <c r="A501" s="21" t="s">
        <v>61</v>
      </c>
      <c r="B501" s="22" t="s">
        <v>62</v>
      </c>
      <c r="C501" s="30" t="s">
        <v>30</v>
      </c>
      <c r="D501" s="30" t="s">
        <v>30</v>
      </c>
      <c r="E501" s="31">
        <v>13000</v>
      </c>
      <c r="F501" s="28"/>
      <c r="G501" s="32"/>
      <c r="H501" s="51">
        <f aca="true" t="shared" si="43" ref="H501:H519">SUM(E501,F501-G501)</f>
        <v>13000</v>
      </c>
    </row>
    <row r="502" spans="1:8" ht="12.75" hidden="1">
      <c r="A502" s="21"/>
      <c r="B502" s="22"/>
      <c r="C502" s="30" t="s">
        <v>63</v>
      </c>
      <c r="D502" s="30" t="s">
        <v>63</v>
      </c>
      <c r="E502" s="31">
        <v>2000</v>
      </c>
      <c r="F502" s="28"/>
      <c r="G502" s="32"/>
      <c r="H502" s="51">
        <f t="shared" si="43"/>
        <v>2000</v>
      </c>
    </row>
    <row r="503" spans="1:8" ht="12.75" hidden="1">
      <c r="A503" s="21"/>
      <c r="B503" s="22"/>
      <c r="C503" s="30" t="s">
        <v>21</v>
      </c>
      <c r="D503" s="30" t="s">
        <v>21</v>
      </c>
      <c r="E503" s="31">
        <v>697800</v>
      </c>
      <c r="F503" s="28"/>
      <c r="G503" s="32"/>
      <c r="H503" s="51">
        <f t="shared" si="43"/>
        <v>697800</v>
      </c>
    </row>
    <row r="504" spans="1:8" ht="12.75" hidden="1">
      <c r="A504" s="21"/>
      <c r="B504" s="22"/>
      <c r="C504" s="30" t="s">
        <v>22</v>
      </c>
      <c r="D504" s="30" t="s">
        <v>22</v>
      </c>
      <c r="E504" s="31">
        <v>59000</v>
      </c>
      <c r="F504" s="28"/>
      <c r="G504" s="32"/>
      <c r="H504" s="51">
        <f t="shared" si="43"/>
        <v>59000</v>
      </c>
    </row>
    <row r="505" spans="1:8" ht="12.75" hidden="1">
      <c r="A505" s="21"/>
      <c r="B505" s="22"/>
      <c r="C505" s="30" t="s">
        <v>23</v>
      </c>
      <c r="D505" s="30" t="s">
        <v>23</v>
      </c>
      <c r="E505" s="31">
        <v>125000</v>
      </c>
      <c r="F505" s="28"/>
      <c r="G505" s="32"/>
      <c r="H505" s="51">
        <f t="shared" si="43"/>
        <v>125000</v>
      </c>
    </row>
    <row r="506" spans="1:8" ht="12.75" hidden="1">
      <c r="A506" s="21"/>
      <c r="B506" s="22"/>
      <c r="C506" s="30" t="s">
        <v>24</v>
      </c>
      <c r="D506" s="30" t="s">
        <v>24</v>
      </c>
      <c r="E506" s="31">
        <v>18200</v>
      </c>
      <c r="F506" s="28"/>
      <c r="G506" s="32"/>
      <c r="H506" s="51">
        <f t="shared" si="43"/>
        <v>18200</v>
      </c>
    </row>
    <row r="507" spans="1:8" ht="12.75" hidden="1">
      <c r="A507" s="21"/>
      <c r="B507" s="22"/>
      <c r="C507" s="30" t="s">
        <v>64</v>
      </c>
      <c r="D507" s="30" t="s">
        <v>64</v>
      </c>
      <c r="E507" s="31">
        <v>5000</v>
      </c>
      <c r="F507" s="28"/>
      <c r="G507" s="32"/>
      <c r="H507" s="51">
        <f t="shared" si="43"/>
        <v>5000</v>
      </c>
    </row>
    <row r="508" spans="1:8" ht="12.75" hidden="1">
      <c r="A508" s="21"/>
      <c r="B508" s="22"/>
      <c r="C508" s="30" t="s">
        <v>13</v>
      </c>
      <c r="D508" s="30" t="s">
        <v>13</v>
      </c>
      <c r="E508" s="31">
        <v>314200</v>
      </c>
      <c r="F508" s="28"/>
      <c r="G508" s="32"/>
      <c r="H508" s="51">
        <f t="shared" si="43"/>
        <v>314200</v>
      </c>
    </row>
    <row r="509" spans="1:8" ht="12.75" hidden="1">
      <c r="A509" s="21"/>
      <c r="B509" s="22"/>
      <c r="C509" s="30" t="s">
        <v>31</v>
      </c>
      <c r="D509" s="30" t="s">
        <v>31</v>
      </c>
      <c r="E509" s="31">
        <v>40000</v>
      </c>
      <c r="F509" s="28"/>
      <c r="G509" s="32"/>
      <c r="H509" s="51">
        <f t="shared" si="43"/>
        <v>40000</v>
      </c>
    </row>
    <row r="510" spans="1:8" ht="12.75" hidden="1">
      <c r="A510" s="21"/>
      <c r="B510" s="22"/>
      <c r="C510" s="23" t="s">
        <v>32</v>
      </c>
      <c r="D510" s="23" t="s">
        <v>32</v>
      </c>
      <c r="E510" s="11">
        <v>236296</v>
      </c>
      <c r="F510" s="28"/>
      <c r="G510" s="27"/>
      <c r="H510" s="51">
        <f t="shared" si="43"/>
        <v>236296</v>
      </c>
    </row>
    <row r="511" spans="1:8" ht="12.75" hidden="1">
      <c r="A511" s="21"/>
      <c r="B511" s="22"/>
      <c r="C511" s="23" t="s">
        <v>9</v>
      </c>
      <c r="D511" s="23" t="s">
        <v>9</v>
      </c>
      <c r="E511" s="11">
        <v>144700</v>
      </c>
      <c r="F511" s="28"/>
      <c r="G511" s="27"/>
      <c r="H511" s="51">
        <f t="shared" si="43"/>
        <v>144700</v>
      </c>
    </row>
    <row r="512" spans="1:8" ht="12.75" hidden="1">
      <c r="A512" s="21"/>
      <c r="B512" s="22"/>
      <c r="C512" s="23" t="s">
        <v>27</v>
      </c>
      <c r="D512" s="23" t="s">
        <v>27</v>
      </c>
      <c r="E512" s="11">
        <v>6200</v>
      </c>
      <c r="F512" s="28"/>
      <c r="G512" s="27"/>
      <c r="H512" s="51">
        <f t="shared" si="43"/>
        <v>6200</v>
      </c>
    </row>
    <row r="513" spans="1:8" ht="12.75" hidden="1">
      <c r="A513" s="24"/>
      <c r="B513" s="25"/>
      <c r="C513" s="34" t="s">
        <v>33</v>
      </c>
      <c r="D513" s="34" t="s">
        <v>33</v>
      </c>
      <c r="E513" s="31">
        <v>20000</v>
      </c>
      <c r="F513" s="28"/>
      <c r="G513" s="27"/>
      <c r="H513" s="51">
        <f t="shared" si="43"/>
        <v>20000</v>
      </c>
    </row>
    <row r="514" spans="1:8" ht="12.75" hidden="1">
      <c r="A514" s="38"/>
      <c r="B514" s="39"/>
      <c r="C514" s="40" t="s">
        <v>34</v>
      </c>
      <c r="D514" s="40" t="s">
        <v>34</v>
      </c>
      <c r="E514" s="35">
        <v>27000</v>
      </c>
      <c r="F514" s="37"/>
      <c r="G514" s="27"/>
      <c r="H514" s="51">
        <f t="shared" si="43"/>
        <v>27000</v>
      </c>
    </row>
    <row r="515" spans="1:8" ht="12.75" hidden="1">
      <c r="A515" s="38"/>
      <c r="B515" s="39"/>
      <c r="C515" s="40" t="s">
        <v>35</v>
      </c>
      <c r="D515" s="40" t="s">
        <v>35</v>
      </c>
      <c r="E515" s="35">
        <v>17000</v>
      </c>
      <c r="F515" s="37"/>
      <c r="G515" s="27"/>
      <c r="H515" s="51">
        <f t="shared" si="43"/>
        <v>17000</v>
      </c>
    </row>
    <row r="516" spans="1:8" ht="12.75" hidden="1">
      <c r="A516" s="24"/>
      <c r="B516" s="25"/>
      <c r="C516" s="34" t="s">
        <v>65</v>
      </c>
      <c r="D516" s="34" t="s">
        <v>65</v>
      </c>
      <c r="E516" s="31">
        <v>6000</v>
      </c>
      <c r="F516" s="28"/>
      <c r="G516" s="27"/>
      <c r="H516" s="51">
        <f t="shared" si="43"/>
        <v>6000</v>
      </c>
    </row>
    <row r="517" spans="1:8" ht="12.75" hidden="1">
      <c r="A517" s="38"/>
      <c r="B517" s="39"/>
      <c r="C517" s="40" t="s">
        <v>66</v>
      </c>
      <c r="D517" s="40" t="s">
        <v>66</v>
      </c>
      <c r="E517" s="35">
        <v>304</v>
      </c>
      <c r="F517" s="37"/>
      <c r="G517" s="27"/>
      <c r="H517" s="51">
        <f t="shared" si="43"/>
        <v>304</v>
      </c>
    </row>
    <row r="518" spans="1:8" ht="12.75" hidden="1">
      <c r="A518" s="38"/>
      <c r="B518" s="39"/>
      <c r="C518" s="40" t="s">
        <v>67</v>
      </c>
      <c r="D518" s="40" t="s">
        <v>67</v>
      </c>
      <c r="E518" s="35">
        <v>1598350</v>
      </c>
      <c r="F518" s="37"/>
      <c r="G518" s="27"/>
      <c r="H518" s="51">
        <f>SUM(E518,F518-G518)</f>
        <v>1598350</v>
      </c>
    </row>
    <row r="519" spans="1:8" ht="12.75" hidden="1">
      <c r="A519" s="38"/>
      <c r="B519" s="39"/>
      <c r="C519" s="40" t="s">
        <v>36</v>
      </c>
      <c r="D519" s="40" t="s">
        <v>36</v>
      </c>
      <c r="E519" s="35">
        <v>71650</v>
      </c>
      <c r="F519" s="37"/>
      <c r="G519" s="27"/>
      <c r="H519" s="51">
        <f t="shared" si="43"/>
        <v>71650</v>
      </c>
    </row>
    <row r="520" spans="1:8" ht="13.5" hidden="1" thickBot="1">
      <c r="A520" s="24"/>
      <c r="B520" s="25"/>
      <c r="C520" s="49" t="s">
        <v>10</v>
      </c>
      <c r="D520" s="49" t="s">
        <v>10</v>
      </c>
      <c r="E520" s="26">
        <f>SUM(E501:E519)</f>
        <v>3401700</v>
      </c>
      <c r="F520" s="26">
        <f>SUM(F501:F519)</f>
        <v>0</v>
      </c>
      <c r="G520" s="26">
        <f>SUM(G501:G519)</f>
        <v>0</v>
      </c>
      <c r="H520" s="26">
        <f>SUM(H501:H519)</f>
        <v>3401700</v>
      </c>
    </row>
    <row r="521" spans="1:8" ht="13.5" hidden="1" thickBot="1">
      <c r="A521" s="87" t="s">
        <v>3</v>
      </c>
      <c r="B521" s="87"/>
      <c r="C521" s="87"/>
      <c r="D521" s="87"/>
      <c r="E521" s="57">
        <f>SUM(E520)</f>
        <v>3401700</v>
      </c>
      <c r="F521" s="57">
        <f>SUM(F520)</f>
        <v>0</v>
      </c>
      <c r="G521" s="57">
        <f>SUM(G520)</f>
        <v>0</v>
      </c>
      <c r="H521" s="57">
        <f>SUM(H520)</f>
        <v>3401700</v>
      </c>
    </row>
    <row r="522" spans="1:9" ht="13.5" hidden="1" thickBot="1">
      <c r="A522" s="215"/>
      <c r="B522" s="216"/>
      <c r="C522" s="216"/>
      <c r="D522" s="216"/>
      <c r="E522" s="217"/>
      <c r="F522" s="67"/>
      <c r="G522" s="68"/>
      <c r="H522" s="67"/>
      <c r="I522" s="58"/>
    </row>
    <row r="523" spans="1:5" ht="21" hidden="1" thickBot="1">
      <c r="A523" s="218"/>
      <c r="B523" s="346" t="s">
        <v>240</v>
      </c>
      <c r="C523" s="346"/>
      <c r="D523" s="346"/>
      <c r="E523" s="346"/>
    </row>
    <row r="524" spans="1:8" ht="24.75" hidden="1">
      <c r="A524" s="323" t="s">
        <v>0</v>
      </c>
      <c r="B524" s="324"/>
      <c r="C524" s="325"/>
      <c r="D524" s="329" t="s">
        <v>130</v>
      </c>
      <c r="E524" s="347" t="s">
        <v>1</v>
      </c>
      <c r="F524" s="99"/>
      <c r="G524" s="98" t="s">
        <v>2</v>
      </c>
      <c r="H524" s="90" t="s">
        <v>1</v>
      </c>
    </row>
    <row r="525" spans="1:8" ht="13.5" hidden="1" thickBot="1">
      <c r="A525" s="326"/>
      <c r="B525" s="327"/>
      <c r="C525" s="328"/>
      <c r="D525" s="330"/>
      <c r="E525" s="348"/>
      <c r="F525" s="100"/>
      <c r="G525" s="111"/>
      <c r="H525" s="96"/>
    </row>
    <row r="526" spans="1:8" ht="13.5" hidden="1" thickBot="1">
      <c r="A526" s="3" t="s">
        <v>4</v>
      </c>
      <c r="B526" s="4" t="s">
        <v>5</v>
      </c>
      <c r="C526" s="5" t="s">
        <v>6</v>
      </c>
      <c r="D526" s="331"/>
      <c r="E526" s="349"/>
      <c r="F526" s="101"/>
      <c r="G526" s="112"/>
      <c r="H526" s="97"/>
    </row>
    <row r="527" spans="1:8" ht="13.5" hidden="1" thickBot="1">
      <c r="A527" s="6">
        <v>1</v>
      </c>
      <c r="B527" s="7">
        <v>2</v>
      </c>
      <c r="C527" s="8">
        <v>3</v>
      </c>
      <c r="D527" s="8">
        <v>4</v>
      </c>
      <c r="E527" s="214">
        <v>5</v>
      </c>
      <c r="F527" s="91"/>
      <c r="G527" s="94">
        <v>6</v>
      </c>
      <c r="H527" s="9">
        <v>4</v>
      </c>
    </row>
    <row r="528" spans="1:8" ht="12.75" hidden="1">
      <c r="A528" s="21" t="s">
        <v>18</v>
      </c>
      <c r="B528" s="22" t="s">
        <v>68</v>
      </c>
      <c r="C528" s="23" t="s">
        <v>30</v>
      </c>
      <c r="D528" s="213" t="s">
        <v>162</v>
      </c>
      <c r="E528" s="11">
        <v>40</v>
      </c>
      <c r="F528" s="28"/>
      <c r="G528" s="103"/>
      <c r="H528" s="51">
        <f aca="true" t="shared" si="44" ref="H528:H539">SUM(E528,F528-G528)</f>
        <v>40</v>
      </c>
    </row>
    <row r="529" spans="1:8" ht="12.75" hidden="1">
      <c r="A529" s="21"/>
      <c r="B529" s="22"/>
      <c r="C529" s="23" t="s">
        <v>21</v>
      </c>
      <c r="D529" s="23" t="s">
        <v>133</v>
      </c>
      <c r="E529" s="11">
        <v>45077</v>
      </c>
      <c r="F529" s="28"/>
      <c r="G529" s="27"/>
      <c r="H529" s="51">
        <f t="shared" si="44"/>
        <v>45077</v>
      </c>
    </row>
    <row r="530" spans="1:8" ht="12.75" hidden="1">
      <c r="A530" s="21"/>
      <c r="B530" s="22"/>
      <c r="C530" s="23" t="s">
        <v>58</v>
      </c>
      <c r="D530" s="213" t="s">
        <v>134</v>
      </c>
      <c r="E530" s="11">
        <v>30722</v>
      </c>
      <c r="F530" s="28"/>
      <c r="G530" s="27"/>
      <c r="H530" s="51">
        <f t="shared" si="44"/>
        <v>30722</v>
      </c>
    </row>
    <row r="531" spans="1:8" ht="12.75" hidden="1">
      <c r="A531" s="21"/>
      <c r="B531" s="22"/>
      <c r="C531" s="23" t="s">
        <v>22</v>
      </c>
      <c r="D531" s="23" t="s">
        <v>233</v>
      </c>
      <c r="E531" s="11">
        <v>5637</v>
      </c>
      <c r="F531" s="28"/>
      <c r="G531" s="27"/>
      <c r="H531" s="51">
        <f t="shared" si="44"/>
        <v>5637</v>
      </c>
    </row>
    <row r="532" spans="1:8" ht="12.75" hidden="1">
      <c r="A532" s="21"/>
      <c r="B532" s="22"/>
      <c r="C532" s="23" t="s">
        <v>23</v>
      </c>
      <c r="D532" s="23" t="s">
        <v>136</v>
      </c>
      <c r="E532" s="11">
        <v>14242</v>
      </c>
      <c r="F532" s="28"/>
      <c r="G532" s="27"/>
      <c r="H532" s="51">
        <f t="shared" si="44"/>
        <v>14242</v>
      </c>
    </row>
    <row r="533" spans="1:8" ht="12.75" hidden="1">
      <c r="A533" s="21"/>
      <c r="B533" s="22"/>
      <c r="C533" s="23" t="s">
        <v>24</v>
      </c>
      <c r="D533" s="23" t="s">
        <v>137</v>
      </c>
      <c r="E533" s="11">
        <v>1837</v>
      </c>
      <c r="F533" s="28"/>
      <c r="G533" s="27"/>
      <c r="H533" s="51">
        <f t="shared" si="44"/>
        <v>1837</v>
      </c>
    </row>
    <row r="534" spans="1:8" ht="12.75" hidden="1">
      <c r="A534" s="21"/>
      <c r="B534" s="22"/>
      <c r="C534" s="23" t="s">
        <v>13</v>
      </c>
      <c r="D534" s="23" t="s">
        <v>138</v>
      </c>
      <c r="E534" s="11">
        <f>155+500</f>
        <v>655</v>
      </c>
      <c r="F534" s="28"/>
      <c r="G534" s="27"/>
      <c r="H534" s="51">
        <f t="shared" si="44"/>
        <v>655</v>
      </c>
    </row>
    <row r="535" spans="1:8" ht="12.75" hidden="1">
      <c r="A535" s="21"/>
      <c r="B535" s="22"/>
      <c r="C535" s="23" t="s">
        <v>32</v>
      </c>
      <c r="D535" s="23" t="s">
        <v>140</v>
      </c>
      <c r="E535" s="11"/>
      <c r="F535" s="28"/>
      <c r="G535" s="27"/>
      <c r="H535" s="51">
        <f t="shared" si="44"/>
        <v>0</v>
      </c>
    </row>
    <row r="536" spans="1:8" ht="12.75" hidden="1">
      <c r="A536" s="21"/>
      <c r="B536" s="22"/>
      <c r="C536" s="23" t="s">
        <v>9</v>
      </c>
      <c r="D536" s="23" t="s">
        <v>132</v>
      </c>
      <c r="E536" s="11">
        <v>200</v>
      </c>
      <c r="F536" s="28"/>
      <c r="G536" s="27"/>
      <c r="H536" s="51">
        <f t="shared" si="44"/>
        <v>200</v>
      </c>
    </row>
    <row r="537" spans="1:8" ht="12.75" hidden="1">
      <c r="A537" s="21"/>
      <c r="B537" s="22"/>
      <c r="C537" s="23" t="s">
        <v>27</v>
      </c>
      <c r="D537" s="23" t="s">
        <v>141</v>
      </c>
      <c r="E537" s="11">
        <f>1000+1500</f>
        <v>2500</v>
      </c>
      <c r="F537" s="28"/>
      <c r="G537" s="27"/>
      <c r="H537" s="51">
        <f t="shared" si="44"/>
        <v>2500</v>
      </c>
    </row>
    <row r="538" spans="1:8" ht="12.75" hidden="1">
      <c r="A538" s="21"/>
      <c r="B538" s="22"/>
      <c r="C538" s="23" t="s">
        <v>34</v>
      </c>
      <c r="D538" s="23" t="s">
        <v>232</v>
      </c>
      <c r="E538" s="11">
        <f>90+2000</f>
        <v>2090</v>
      </c>
      <c r="F538" s="28"/>
      <c r="G538" s="27"/>
      <c r="H538" s="51">
        <f>SUM(E538,F538-G538)</f>
        <v>2090</v>
      </c>
    </row>
    <row r="539" spans="1:8" ht="12.75" hidden="1">
      <c r="A539" s="21"/>
      <c r="B539" s="22"/>
      <c r="C539" s="23" t="s">
        <v>36</v>
      </c>
      <c r="D539" s="23" t="s">
        <v>265</v>
      </c>
      <c r="E539" s="11">
        <v>4000</v>
      </c>
      <c r="F539" s="28"/>
      <c r="G539" s="27"/>
      <c r="H539" s="51">
        <f t="shared" si="44"/>
        <v>4000</v>
      </c>
    </row>
    <row r="540" spans="1:8" ht="13.5" hidden="1" thickBot="1">
      <c r="A540" s="320" t="s">
        <v>10</v>
      </c>
      <c r="B540" s="321"/>
      <c r="C540" s="321"/>
      <c r="D540" s="322"/>
      <c r="E540" s="26">
        <f>SUM(E528:E539)</f>
        <v>107000</v>
      </c>
      <c r="F540" s="26">
        <f>SUM(F528:F539)</f>
        <v>0</v>
      </c>
      <c r="G540" s="26">
        <f>SUM(G528:G539)</f>
        <v>0</v>
      </c>
      <c r="H540" s="26">
        <f>SUM(H528:H539)</f>
        <v>107000</v>
      </c>
    </row>
    <row r="541" spans="1:8" ht="13.5" hidden="1" thickBot="1">
      <c r="A541" s="87" t="s">
        <v>3</v>
      </c>
      <c r="B541" s="87"/>
      <c r="C541" s="87"/>
      <c r="D541" s="87"/>
      <c r="E541" s="57">
        <f>SUM(E540)</f>
        <v>107000</v>
      </c>
      <c r="F541" s="57">
        <f>SUM(F540)</f>
        <v>0</v>
      </c>
      <c r="G541" s="57">
        <f>SUM(G540)</f>
        <v>0</v>
      </c>
      <c r="H541" s="57">
        <f>SUM(H540)</f>
        <v>107000</v>
      </c>
    </row>
    <row r="542" spans="1:9" ht="13.5" hidden="1" thickBot="1">
      <c r="A542" s="65"/>
      <c r="B542" s="66"/>
      <c r="C542" s="66"/>
      <c r="D542" s="66"/>
      <c r="E542" s="67"/>
      <c r="F542" s="67"/>
      <c r="G542" s="68"/>
      <c r="H542" s="67"/>
      <c r="I542" s="58"/>
    </row>
    <row r="543" spans="1:8" ht="18.75" hidden="1" thickBot="1">
      <c r="A543" s="60"/>
      <c r="B543" s="2"/>
      <c r="C543" s="102"/>
      <c r="D543" s="227" t="s">
        <v>108</v>
      </c>
      <c r="E543" s="190"/>
      <c r="F543" s="102"/>
      <c r="G543" s="2"/>
      <c r="H543" s="102"/>
    </row>
    <row r="544" spans="1:8" ht="48" hidden="1">
      <c r="A544" s="88" t="s">
        <v>0</v>
      </c>
      <c r="B544" s="92"/>
      <c r="C544" s="93"/>
      <c r="D544" s="93"/>
      <c r="E544" s="191" t="s">
        <v>1</v>
      </c>
      <c r="F544" s="99"/>
      <c r="G544" s="98" t="s">
        <v>2</v>
      </c>
      <c r="H544" s="90" t="s">
        <v>1</v>
      </c>
    </row>
    <row r="545" spans="1:8" ht="13.5" hidden="1" thickBot="1">
      <c r="A545" s="89"/>
      <c r="B545" s="85"/>
      <c r="C545" s="86"/>
      <c r="D545" s="86"/>
      <c r="E545" s="187"/>
      <c r="F545" s="100"/>
      <c r="G545" s="111"/>
      <c r="H545" s="96"/>
    </row>
    <row r="546" spans="1:8" ht="13.5" hidden="1" thickBot="1">
      <c r="A546" s="3" t="s">
        <v>4</v>
      </c>
      <c r="B546" s="4" t="s">
        <v>5</v>
      </c>
      <c r="C546" s="5" t="s">
        <v>6</v>
      </c>
      <c r="D546" s="5" t="s">
        <v>6</v>
      </c>
      <c r="E546" s="188"/>
      <c r="F546" s="101"/>
      <c r="G546" s="112"/>
      <c r="H546" s="97"/>
    </row>
    <row r="547" spans="1:8" ht="13.5" hidden="1" thickBot="1">
      <c r="A547" s="6">
        <v>1</v>
      </c>
      <c r="B547" s="7">
        <v>2</v>
      </c>
      <c r="C547" s="8">
        <v>3</v>
      </c>
      <c r="D547" s="8">
        <v>3</v>
      </c>
      <c r="E547" s="189">
        <v>4</v>
      </c>
      <c r="F547" s="91"/>
      <c r="G547" s="94">
        <v>6</v>
      </c>
      <c r="H547" s="9">
        <v>4</v>
      </c>
    </row>
    <row r="548" spans="1:8" ht="12.75" hidden="1">
      <c r="A548" s="21" t="s">
        <v>38</v>
      </c>
      <c r="B548" s="22" t="s">
        <v>71</v>
      </c>
      <c r="C548" s="30" t="s">
        <v>30</v>
      </c>
      <c r="D548" s="30" t="s">
        <v>30</v>
      </c>
      <c r="E548" s="31">
        <v>0</v>
      </c>
      <c r="F548" s="28"/>
      <c r="G548" s="32"/>
      <c r="H548" s="51">
        <f aca="true" t="shared" si="45" ref="H548:H573">SUM(E548,F548-G548)</f>
        <v>0</v>
      </c>
    </row>
    <row r="549" spans="1:8" ht="12.75" hidden="1">
      <c r="A549" s="21"/>
      <c r="B549" s="22"/>
      <c r="C549" s="30" t="s">
        <v>26</v>
      </c>
      <c r="D549" s="30" t="s">
        <v>26</v>
      </c>
      <c r="E549" s="31">
        <v>0</v>
      </c>
      <c r="F549" s="28"/>
      <c r="G549" s="32"/>
      <c r="H549" s="51">
        <f t="shared" si="45"/>
        <v>0</v>
      </c>
    </row>
    <row r="550" spans="1:8" ht="12.75" hidden="1">
      <c r="A550" s="21"/>
      <c r="B550" s="22"/>
      <c r="C550" s="30" t="s">
        <v>21</v>
      </c>
      <c r="D550" s="30" t="s">
        <v>21</v>
      </c>
      <c r="E550" s="31">
        <v>0</v>
      </c>
      <c r="F550" s="28"/>
      <c r="G550" s="32"/>
      <c r="H550" s="51">
        <f t="shared" si="45"/>
        <v>0</v>
      </c>
    </row>
    <row r="551" spans="1:8" ht="12.75" hidden="1">
      <c r="A551" s="21"/>
      <c r="B551" s="22"/>
      <c r="C551" s="30" t="s">
        <v>58</v>
      </c>
      <c r="D551" s="30" t="s">
        <v>58</v>
      </c>
      <c r="E551" s="31">
        <v>0</v>
      </c>
      <c r="F551" s="28"/>
      <c r="G551" s="32"/>
      <c r="H551" s="51">
        <f t="shared" si="45"/>
        <v>0</v>
      </c>
    </row>
    <row r="552" spans="1:8" ht="12.75" hidden="1">
      <c r="A552" s="21"/>
      <c r="B552" s="22"/>
      <c r="C552" s="30" t="s">
        <v>22</v>
      </c>
      <c r="D552" s="30" t="s">
        <v>22</v>
      </c>
      <c r="E552" s="31">
        <v>0</v>
      </c>
      <c r="F552" s="28"/>
      <c r="G552" s="32"/>
      <c r="H552" s="51">
        <f t="shared" si="45"/>
        <v>0</v>
      </c>
    </row>
    <row r="553" spans="1:8" ht="12.75" hidden="1">
      <c r="A553" s="21"/>
      <c r="B553" s="22"/>
      <c r="C553" s="30" t="s">
        <v>72</v>
      </c>
      <c r="D553" s="30" t="s">
        <v>72</v>
      </c>
      <c r="E553" s="31">
        <v>0</v>
      </c>
      <c r="F553" s="28"/>
      <c r="G553" s="32"/>
      <c r="H553" s="51">
        <f t="shared" si="45"/>
        <v>0</v>
      </c>
    </row>
    <row r="554" spans="1:8" ht="12.75" hidden="1">
      <c r="A554" s="21"/>
      <c r="B554" s="22"/>
      <c r="C554" s="30" t="s">
        <v>73</v>
      </c>
      <c r="D554" s="30" t="s">
        <v>73</v>
      </c>
      <c r="E554" s="31">
        <v>0</v>
      </c>
      <c r="F554" s="28"/>
      <c r="G554" s="32"/>
      <c r="H554" s="51">
        <f t="shared" si="45"/>
        <v>0</v>
      </c>
    </row>
    <row r="555" spans="1:8" ht="12.75" hidden="1">
      <c r="A555" s="21"/>
      <c r="B555" s="22"/>
      <c r="C555" s="30" t="s">
        <v>74</v>
      </c>
      <c r="D555" s="30" t="s">
        <v>74</v>
      </c>
      <c r="E555" s="31">
        <v>0</v>
      </c>
      <c r="F555" s="28"/>
      <c r="G555" s="32"/>
      <c r="H555" s="51">
        <f t="shared" si="45"/>
        <v>0</v>
      </c>
    </row>
    <row r="556" spans="1:8" ht="12.75" hidden="1">
      <c r="A556" s="21"/>
      <c r="B556" s="22"/>
      <c r="C556" s="30" t="s">
        <v>75</v>
      </c>
      <c r="D556" s="30" t="s">
        <v>75</v>
      </c>
      <c r="E556" s="31">
        <v>0</v>
      </c>
      <c r="F556" s="28"/>
      <c r="G556" s="32"/>
      <c r="H556" s="51">
        <f t="shared" si="45"/>
        <v>0</v>
      </c>
    </row>
    <row r="557" spans="1:8" ht="12.75" hidden="1">
      <c r="A557" s="21"/>
      <c r="B557" s="22"/>
      <c r="C557" s="30" t="s">
        <v>23</v>
      </c>
      <c r="D557" s="30" t="s">
        <v>23</v>
      </c>
      <c r="E557" s="31">
        <v>0</v>
      </c>
      <c r="F557" s="28"/>
      <c r="G557" s="32"/>
      <c r="H557" s="51">
        <f t="shared" si="45"/>
        <v>0</v>
      </c>
    </row>
    <row r="558" spans="1:8" ht="12.75" hidden="1">
      <c r="A558" s="21"/>
      <c r="B558" s="22"/>
      <c r="C558" s="30" t="s">
        <v>24</v>
      </c>
      <c r="D558" s="30" t="s">
        <v>24</v>
      </c>
      <c r="E558" s="31">
        <v>0</v>
      </c>
      <c r="F558" s="28"/>
      <c r="G558" s="32"/>
      <c r="H558" s="51">
        <f t="shared" si="45"/>
        <v>0</v>
      </c>
    </row>
    <row r="559" spans="1:8" ht="12.75" hidden="1">
      <c r="A559" s="21"/>
      <c r="B559" s="22"/>
      <c r="C559" s="30" t="s">
        <v>13</v>
      </c>
      <c r="D559" s="30" t="s">
        <v>13</v>
      </c>
      <c r="E559" s="31">
        <v>0</v>
      </c>
      <c r="F559" s="28"/>
      <c r="G559" s="32"/>
      <c r="H559" s="51">
        <f t="shared" si="45"/>
        <v>0</v>
      </c>
    </row>
    <row r="560" spans="1:8" ht="12.75" hidden="1">
      <c r="A560" s="21"/>
      <c r="B560" s="22"/>
      <c r="C560" s="30" t="s">
        <v>76</v>
      </c>
      <c r="D560" s="30" t="s">
        <v>76</v>
      </c>
      <c r="E560" s="31">
        <v>0</v>
      </c>
      <c r="F560" s="28"/>
      <c r="G560" s="32"/>
      <c r="H560" s="51">
        <f t="shared" si="45"/>
        <v>0</v>
      </c>
    </row>
    <row r="561" spans="1:8" ht="12.75" hidden="1">
      <c r="A561" s="21"/>
      <c r="B561" s="22"/>
      <c r="C561" s="30" t="s">
        <v>77</v>
      </c>
      <c r="D561" s="30" t="s">
        <v>77</v>
      </c>
      <c r="E561" s="31">
        <v>0</v>
      </c>
      <c r="F561" s="28"/>
      <c r="G561" s="32"/>
      <c r="H561" s="51">
        <f t="shared" si="45"/>
        <v>0</v>
      </c>
    </row>
    <row r="562" spans="1:8" ht="12.75" hidden="1">
      <c r="A562" s="21"/>
      <c r="B562" s="22"/>
      <c r="C562" s="30" t="s">
        <v>78</v>
      </c>
      <c r="D562" s="30" t="s">
        <v>78</v>
      </c>
      <c r="E562" s="31">
        <v>0</v>
      </c>
      <c r="F562" s="28"/>
      <c r="G562" s="32"/>
      <c r="H562" s="51">
        <f t="shared" si="45"/>
        <v>0</v>
      </c>
    </row>
    <row r="563" spans="1:8" ht="12.75" hidden="1">
      <c r="A563" s="21"/>
      <c r="B563" s="22"/>
      <c r="C563" s="30" t="s">
        <v>31</v>
      </c>
      <c r="D563" s="30" t="s">
        <v>31</v>
      </c>
      <c r="E563" s="31">
        <v>0</v>
      </c>
      <c r="F563" s="28"/>
      <c r="G563" s="32"/>
      <c r="H563" s="51">
        <f t="shared" si="45"/>
        <v>0</v>
      </c>
    </row>
    <row r="564" spans="1:8" ht="12.75" hidden="1">
      <c r="A564" s="21"/>
      <c r="B564" s="22"/>
      <c r="C564" s="23" t="s">
        <v>32</v>
      </c>
      <c r="D564" s="23" t="s">
        <v>32</v>
      </c>
      <c r="E564" s="11">
        <v>0</v>
      </c>
      <c r="F564" s="28"/>
      <c r="G564" s="27"/>
      <c r="H564" s="51">
        <f t="shared" si="45"/>
        <v>0</v>
      </c>
    </row>
    <row r="565" spans="1:8" ht="12.75" hidden="1">
      <c r="A565" s="21"/>
      <c r="B565" s="22"/>
      <c r="C565" s="23" t="s">
        <v>9</v>
      </c>
      <c r="D565" s="23" t="s">
        <v>9</v>
      </c>
      <c r="E565" s="11"/>
      <c r="F565" s="28"/>
      <c r="G565" s="27"/>
      <c r="H565" s="51">
        <f t="shared" si="45"/>
        <v>0</v>
      </c>
    </row>
    <row r="566" spans="1:8" ht="12.75" hidden="1">
      <c r="A566" s="21"/>
      <c r="B566" s="22"/>
      <c r="C566" s="23" t="s">
        <v>27</v>
      </c>
      <c r="D566" s="23" t="s">
        <v>27</v>
      </c>
      <c r="E566" s="11">
        <v>0</v>
      </c>
      <c r="F566" s="28"/>
      <c r="G566" s="27"/>
      <c r="H566" s="51">
        <f t="shared" si="45"/>
        <v>0</v>
      </c>
    </row>
    <row r="567" spans="1:8" ht="12.75" hidden="1">
      <c r="A567" s="24"/>
      <c r="B567" s="25"/>
      <c r="C567" s="34" t="s">
        <v>33</v>
      </c>
      <c r="D567" s="34" t="s">
        <v>33</v>
      </c>
      <c r="E567" s="31">
        <v>0</v>
      </c>
      <c r="F567" s="28"/>
      <c r="G567" s="27"/>
      <c r="H567" s="51">
        <f t="shared" si="45"/>
        <v>0</v>
      </c>
    </row>
    <row r="568" spans="1:8" ht="12.75" hidden="1">
      <c r="A568" s="38"/>
      <c r="B568" s="39"/>
      <c r="C568" s="40" t="s">
        <v>34</v>
      </c>
      <c r="D568" s="40" t="s">
        <v>34</v>
      </c>
      <c r="E568" s="35">
        <v>0</v>
      </c>
      <c r="F568" s="37"/>
      <c r="G568" s="27"/>
      <c r="H568" s="51">
        <f t="shared" si="45"/>
        <v>0</v>
      </c>
    </row>
    <row r="569" spans="1:8" ht="12.75" hidden="1">
      <c r="A569" s="38"/>
      <c r="B569" s="39"/>
      <c r="C569" s="40" t="s">
        <v>35</v>
      </c>
      <c r="D569" s="40" t="s">
        <v>35</v>
      </c>
      <c r="E569" s="35">
        <v>0</v>
      </c>
      <c r="F569" s="37"/>
      <c r="G569" s="36"/>
      <c r="H569" s="51">
        <f t="shared" si="45"/>
        <v>0</v>
      </c>
    </row>
    <row r="570" spans="1:8" ht="12.75" hidden="1">
      <c r="A570" s="38"/>
      <c r="B570" s="39"/>
      <c r="C570" s="40" t="s">
        <v>66</v>
      </c>
      <c r="D570" s="40" t="s">
        <v>66</v>
      </c>
      <c r="E570" s="35">
        <v>0</v>
      </c>
      <c r="F570" s="37"/>
      <c r="G570" s="36"/>
      <c r="H570" s="51">
        <f t="shared" si="45"/>
        <v>0</v>
      </c>
    </row>
    <row r="571" spans="1:8" ht="12.75" hidden="1">
      <c r="A571" s="38"/>
      <c r="B571" s="39"/>
      <c r="C571" s="40" t="s">
        <v>79</v>
      </c>
      <c r="D571" s="40" t="s">
        <v>79</v>
      </c>
      <c r="E571" s="35">
        <v>0</v>
      </c>
      <c r="F571" s="37"/>
      <c r="G571" s="36"/>
      <c r="H571" s="51">
        <f t="shared" si="45"/>
        <v>0</v>
      </c>
    </row>
    <row r="572" spans="1:8" ht="12.75" hidden="1">
      <c r="A572" s="24"/>
      <c r="B572" s="25"/>
      <c r="C572" s="49" t="s">
        <v>10</v>
      </c>
      <c r="D572" s="49" t="s">
        <v>10</v>
      </c>
      <c r="E572" s="26">
        <f>SUM(E548:E571)</f>
        <v>0</v>
      </c>
      <c r="F572" s="26"/>
      <c r="G572" s="26"/>
      <c r="H572" s="26">
        <f>SUM(H548:H571)</f>
        <v>0</v>
      </c>
    </row>
    <row r="573" spans="1:8" ht="12.75" hidden="1">
      <c r="A573" s="43" t="s">
        <v>93</v>
      </c>
      <c r="B573" s="44" t="s">
        <v>94</v>
      </c>
      <c r="C573" s="40" t="s">
        <v>63</v>
      </c>
      <c r="D573" s="40" t="s">
        <v>63</v>
      </c>
      <c r="E573" s="35">
        <v>0</v>
      </c>
      <c r="F573" s="37"/>
      <c r="G573" s="36"/>
      <c r="H573" s="51">
        <f t="shared" si="45"/>
        <v>0</v>
      </c>
    </row>
    <row r="574" spans="1:8" ht="13.5" hidden="1" thickBot="1">
      <c r="A574" s="45"/>
      <c r="B574" s="46"/>
      <c r="C574" s="49" t="s">
        <v>10</v>
      </c>
      <c r="D574" s="49" t="s">
        <v>10</v>
      </c>
      <c r="E574" s="41">
        <f>SUM(E573:E573)</f>
        <v>0</v>
      </c>
      <c r="F574" s="41">
        <f>SUM(F573:F573)</f>
        <v>0</v>
      </c>
      <c r="G574" s="41">
        <v>0</v>
      </c>
      <c r="H574" s="41">
        <f>SUM(H573:H573)</f>
        <v>0</v>
      </c>
    </row>
    <row r="575" spans="1:8" ht="13.5" hidden="1" thickBot="1">
      <c r="A575" s="87" t="s">
        <v>3</v>
      </c>
      <c r="B575" s="87"/>
      <c r="C575" s="87"/>
      <c r="D575" s="87"/>
      <c r="E575" s="57">
        <f>SUM(E572,E574)</f>
        <v>0</v>
      </c>
      <c r="F575" s="57">
        <f>SUM(F572,F574)</f>
        <v>0</v>
      </c>
      <c r="G575" s="57">
        <f>SUM(G572,G574)</f>
        <v>0</v>
      </c>
      <c r="H575" s="57">
        <f>SUM(H572,H574)</f>
        <v>0</v>
      </c>
    </row>
    <row r="576" spans="1:9" ht="13.5" hidden="1" thickBot="1">
      <c r="A576" s="65"/>
      <c r="B576" s="66"/>
      <c r="C576" s="66"/>
      <c r="D576" s="66"/>
      <c r="E576" s="67"/>
      <c r="F576" s="67"/>
      <c r="G576" s="68"/>
      <c r="H576" s="67"/>
      <c r="I576" s="58"/>
    </row>
    <row r="577" spans="1:8" ht="18.75" hidden="1" thickBot="1">
      <c r="A577" s="60"/>
      <c r="B577" s="2"/>
      <c r="C577" s="102"/>
      <c r="D577" s="227" t="s">
        <v>247</v>
      </c>
      <c r="E577" s="190"/>
      <c r="F577" s="102"/>
      <c r="G577" s="2"/>
      <c r="H577" s="102"/>
    </row>
    <row r="578" spans="1:8" ht="48" hidden="1">
      <c r="A578" s="88" t="s">
        <v>0</v>
      </c>
      <c r="B578" s="92"/>
      <c r="C578" s="93"/>
      <c r="D578" s="93"/>
      <c r="E578" s="191" t="s">
        <v>1</v>
      </c>
      <c r="F578" s="99"/>
      <c r="G578" s="98" t="s">
        <v>2</v>
      </c>
      <c r="H578" s="90" t="s">
        <v>1</v>
      </c>
    </row>
    <row r="579" spans="1:8" ht="13.5" hidden="1" thickBot="1">
      <c r="A579" s="89"/>
      <c r="B579" s="85"/>
      <c r="C579" s="86"/>
      <c r="D579" s="86"/>
      <c r="E579" s="187"/>
      <c r="F579" s="100"/>
      <c r="G579" s="111"/>
      <c r="H579" s="96"/>
    </row>
    <row r="580" spans="1:8" ht="13.5" hidden="1" thickBot="1">
      <c r="A580" s="3" t="s">
        <v>4</v>
      </c>
      <c r="B580" s="4" t="s">
        <v>5</v>
      </c>
      <c r="C580" s="5" t="s">
        <v>6</v>
      </c>
      <c r="D580" s="5" t="s">
        <v>6</v>
      </c>
      <c r="E580" s="188"/>
      <c r="F580" s="101"/>
      <c r="G580" s="112"/>
      <c r="H580" s="97"/>
    </row>
    <row r="581" spans="1:8" ht="13.5" hidden="1" thickBot="1">
      <c r="A581" s="6">
        <v>1</v>
      </c>
      <c r="B581" s="7">
        <v>2</v>
      </c>
      <c r="C581" s="8">
        <v>3</v>
      </c>
      <c r="D581" s="8">
        <v>3</v>
      </c>
      <c r="E581" s="189">
        <v>4</v>
      </c>
      <c r="F581" s="91"/>
      <c r="G581" s="94">
        <v>6</v>
      </c>
      <c r="H581" s="9">
        <v>4</v>
      </c>
    </row>
    <row r="582" spans="1:8" ht="12.75" hidden="1">
      <c r="A582" s="21" t="s">
        <v>38</v>
      </c>
      <c r="B582" s="22" t="s">
        <v>80</v>
      </c>
      <c r="C582" s="30" t="s">
        <v>30</v>
      </c>
      <c r="D582" s="30" t="s">
        <v>30</v>
      </c>
      <c r="E582" s="31">
        <v>243550</v>
      </c>
      <c r="F582" s="28"/>
      <c r="G582" s="32"/>
      <c r="H582" s="51">
        <f aca="true" t="shared" si="46" ref="H582:H604">SUM(E582,F582-G582)</f>
        <v>243550</v>
      </c>
    </row>
    <row r="583" spans="1:8" ht="12.75" hidden="1">
      <c r="A583" s="21"/>
      <c r="B583" s="22"/>
      <c r="C583" s="30" t="s">
        <v>21</v>
      </c>
      <c r="D583" s="30" t="s">
        <v>21</v>
      </c>
      <c r="E583" s="31">
        <v>6621</v>
      </c>
      <c r="F583" s="28"/>
      <c r="G583" s="32"/>
      <c r="H583" s="51">
        <f t="shared" si="46"/>
        <v>6621</v>
      </c>
    </row>
    <row r="584" spans="1:8" ht="12.75" hidden="1">
      <c r="A584" s="21"/>
      <c r="B584" s="22"/>
      <c r="C584" s="30" t="s">
        <v>22</v>
      </c>
      <c r="D584" s="30" t="s">
        <v>22</v>
      </c>
      <c r="E584" s="31">
        <v>530</v>
      </c>
      <c r="F584" s="28"/>
      <c r="G584" s="32"/>
      <c r="H584" s="51">
        <f t="shared" si="46"/>
        <v>530</v>
      </c>
    </row>
    <row r="585" spans="1:8" ht="12.75" hidden="1">
      <c r="A585" s="21"/>
      <c r="B585" s="22"/>
      <c r="C585" s="30" t="s">
        <v>72</v>
      </c>
      <c r="D585" s="30" t="s">
        <v>72</v>
      </c>
      <c r="E585" s="31">
        <v>1203195</v>
      </c>
      <c r="F585" s="28"/>
      <c r="G585" s="32"/>
      <c r="H585" s="51">
        <f t="shared" si="46"/>
        <v>1203195</v>
      </c>
    </row>
    <row r="586" spans="1:8" ht="12.75" hidden="1">
      <c r="A586" s="21"/>
      <c r="B586" s="22"/>
      <c r="C586" s="30" t="s">
        <v>73</v>
      </c>
      <c r="D586" s="30" t="s">
        <v>73</v>
      </c>
      <c r="E586" s="31">
        <v>32100</v>
      </c>
      <c r="F586" s="28"/>
      <c r="G586" s="32"/>
      <c r="H586" s="51">
        <f t="shared" si="46"/>
        <v>32100</v>
      </c>
    </row>
    <row r="587" spans="1:8" ht="12.75" hidden="1">
      <c r="A587" s="21"/>
      <c r="B587" s="22"/>
      <c r="C587" s="30" t="s">
        <v>74</v>
      </c>
      <c r="D587" s="30" t="s">
        <v>74</v>
      </c>
      <c r="E587" s="31">
        <v>101266</v>
      </c>
      <c r="F587" s="28"/>
      <c r="G587" s="32"/>
      <c r="H587" s="51">
        <f t="shared" si="46"/>
        <v>101266</v>
      </c>
    </row>
    <row r="588" spans="1:8" ht="12.75" hidden="1">
      <c r="A588" s="21"/>
      <c r="B588" s="22"/>
      <c r="C588" s="30" t="s">
        <v>23</v>
      </c>
      <c r="D588" s="30" t="s">
        <v>23</v>
      </c>
      <c r="E588" s="31">
        <v>1400</v>
      </c>
      <c r="F588" s="28"/>
      <c r="G588" s="32"/>
      <c r="H588" s="51">
        <f t="shared" si="46"/>
        <v>1400</v>
      </c>
    </row>
    <row r="589" spans="1:8" ht="12.75" hidden="1">
      <c r="A589" s="21"/>
      <c r="B589" s="22"/>
      <c r="C589" s="30" t="s">
        <v>24</v>
      </c>
      <c r="D589" s="30" t="s">
        <v>24</v>
      </c>
      <c r="E589" s="31">
        <v>180</v>
      </c>
      <c r="F589" s="28"/>
      <c r="G589" s="32"/>
      <c r="H589" s="51">
        <f t="shared" si="46"/>
        <v>180</v>
      </c>
    </row>
    <row r="590" spans="1:8" ht="12.75" hidden="1">
      <c r="A590" s="21"/>
      <c r="B590" s="22"/>
      <c r="C590" s="30" t="s">
        <v>13</v>
      </c>
      <c r="D590" s="30" t="s">
        <v>13</v>
      </c>
      <c r="E590" s="31">
        <v>62175</v>
      </c>
      <c r="F590" s="28"/>
      <c r="G590" s="32"/>
      <c r="H590" s="51">
        <f t="shared" si="46"/>
        <v>62175</v>
      </c>
    </row>
    <row r="591" spans="1:8" ht="12.75" hidden="1">
      <c r="A591" s="21"/>
      <c r="B591" s="22"/>
      <c r="C591" s="30" t="s">
        <v>76</v>
      </c>
      <c r="D591" s="30" t="s">
        <v>76</v>
      </c>
      <c r="E591" s="31"/>
      <c r="F591" s="28"/>
      <c r="G591" s="32"/>
      <c r="H591" s="51">
        <f t="shared" si="46"/>
        <v>0</v>
      </c>
    </row>
    <row r="592" spans="1:8" ht="12.75" hidden="1">
      <c r="A592" s="21"/>
      <c r="B592" s="22"/>
      <c r="C592" s="30" t="s">
        <v>31</v>
      </c>
      <c r="D592" s="30" t="s">
        <v>31</v>
      </c>
      <c r="E592" s="31">
        <v>38200</v>
      </c>
      <c r="F592" s="28"/>
      <c r="G592" s="32"/>
      <c r="H592" s="51">
        <f t="shared" si="46"/>
        <v>38200</v>
      </c>
    </row>
    <row r="593" spans="1:8" ht="12.75" hidden="1">
      <c r="A593" s="21"/>
      <c r="B593" s="22"/>
      <c r="C593" s="23" t="s">
        <v>32</v>
      </c>
      <c r="D593" s="23" t="s">
        <v>32</v>
      </c>
      <c r="E593" s="11">
        <v>8450</v>
      </c>
      <c r="F593" s="28"/>
      <c r="G593" s="27"/>
      <c r="H593" s="51">
        <f t="shared" si="46"/>
        <v>8450</v>
      </c>
    </row>
    <row r="594" spans="1:8" ht="12.75" hidden="1">
      <c r="A594" s="21"/>
      <c r="B594" s="22"/>
      <c r="C594" s="23" t="s">
        <v>250</v>
      </c>
      <c r="D594" s="23" t="s">
        <v>250</v>
      </c>
      <c r="E594" s="11">
        <v>8200</v>
      </c>
      <c r="F594" s="28"/>
      <c r="G594" s="27"/>
      <c r="H594" s="51">
        <f t="shared" si="46"/>
        <v>8200</v>
      </c>
    </row>
    <row r="595" spans="1:8" ht="12.75" hidden="1">
      <c r="A595" s="21"/>
      <c r="B595" s="22"/>
      <c r="C595" s="23" t="s">
        <v>9</v>
      </c>
      <c r="D595" s="23" t="s">
        <v>9</v>
      </c>
      <c r="E595" s="11">
        <v>23100</v>
      </c>
      <c r="F595" s="28"/>
      <c r="G595" s="27"/>
      <c r="H595" s="51">
        <f t="shared" si="46"/>
        <v>23100</v>
      </c>
    </row>
    <row r="596" spans="1:8" ht="12.75" hidden="1">
      <c r="A596" s="21"/>
      <c r="B596" s="22"/>
      <c r="C596" s="23" t="s">
        <v>27</v>
      </c>
      <c r="D596" s="23" t="s">
        <v>27</v>
      </c>
      <c r="E596" s="11">
        <v>2200</v>
      </c>
      <c r="F596" s="28"/>
      <c r="G596" s="27"/>
      <c r="H596" s="51">
        <f t="shared" si="46"/>
        <v>2200</v>
      </c>
    </row>
    <row r="597" spans="1:8" ht="12.75" hidden="1">
      <c r="A597" s="24"/>
      <c r="B597" s="25"/>
      <c r="C597" s="34" t="s">
        <v>33</v>
      </c>
      <c r="D597" s="34" t="s">
        <v>33</v>
      </c>
      <c r="E597" s="31">
        <v>2400</v>
      </c>
      <c r="F597" s="28"/>
      <c r="G597" s="27"/>
      <c r="H597" s="51">
        <f t="shared" si="46"/>
        <v>2400</v>
      </c>
    </row>
    <row r="598" spans="1:8" ht="12.75" hidden="1">
      <c r="A598" s="38"/>
      <c r="B598" s="39"/>
      <c r="C598" s="40" t="s">
        <v>34</v>
      </c>
      <c r="D598" s="40" t="s">
        <v>34</v>
      </c>
      <c r="E598" s="35">
        <v>690</v>
      </c>
      <c r="F598" s="37"/>
      <c r="G598" s="27"/>
      <c r="H598" s="51">
        <f t="shared" si="46"/>
        <v>690</v>
      </c>
    </row>
    <row r="599" spans="1:8" ht="12.75" hidden="1">
      <c r="A599" s="38"/>
      <c r="B599" s="39"/>
      <c r="C599" s="40" t="s">
        <v>35</v>
      </c>
      <c r="D599" s="40" t="s">
        <v>35</v>
      </c>
      <c r="E599" s="35">
        <v>10300</v>
      </c>
      <c r="F599" s="37"/>
      <c r="G599" s="36"/>
      <c r="H599" s="51">
        <f t="shared" si="46"/>
        <v>10300</v>
      </c>
    </row>
    <row r="600" spans="1:8" ht="12.75" hidden="1">
      <c r="A600" s="38"/>
      <c r="B600" s="39"/>
      <c r="C600" s="40" t="s">
        <v>81</v>
      </c>
      <c r="D600" s="40" t="s">
        <v>81</v>
      </c>
      <c r="E600" s="35">
        <v>43</v>
      </c>
      <c r="F600" s="37"/>
      <c r="G600" s="36"/>
      <c r="H600" s="51">
        <f t="shared" si="46"/>
        <v>43</v>
      </c>
    </row>
    <row r="601" spans="1:8" ht="12.75" hidden="1">
      <c r="A601" s="38"/>
      <c r="B601" s="39"/>
      <c r="C601" s="40" t="s">
        <v>66</v>
      </c>
      <c r="D601" s="40" t="s">
        <v>66</v>
      </c>
      <c r="E601" s="35"/>
      <c r="F601" s="37"/>
      <c r="G601" s="36"/>
      <c r="H601" s="51">
        <f t="shared" si="46"/>
        <v>0</v>
      </c>
    </row>
    <row r="602" spans="1:8" ht="12.75" hidden="1">
      <c r="A602" s="38"/>
      <c r="B602" s="39"/>
      <c r="C602" s="40" t="s">
        <v>70</v>
      </c>
      <c r="D602" s="40"/>
      <c r="E602" s="35"/>
      <c r="F602" s="37"/>
      <c r="G602" s="236"/>
      <c r="H602" s="51">
        <f t="shared" si="46"/>
        <v>0</v>
      </c>
    </row>
    <row r="603" spans="1:8" ht="12.75" hidden="1">
      <c r="A603" s="24"/>
      <c r="B603" s="25"/>
      <c r="C603" s="49" t="s">
        <v>10</v>
      </c>
      <c r="D603" s="49" t="s">
        <v>10</v>
      </c>
      <c r="E603" s="26">
        <f>SUM(E582:E602)</f>
        <v>1744600</v>
      </c>
      <c r="F603" s="26">
        <f>SUM(F582:F602)</f>
        <v>0</v>
      </c>
      <c r="G603" s="26">
        <f>SUM(G582:G601)</f>
        <v>0</v>
      </c>
      <c r="H603" s="26">
        <f>SUM(H582:H602)</f>
        <v>1744600</v>
      </c>
    </row>
    <row r="604" spans="1:8" ht="12.75" hidden="1">
      <c r="A604" s="43" t="s">
        <v>261</v>
      </c>
      <c r="B604" s="44" t="s">
        <v>267</v>
      </c>
      <c r="C604" s="40" t="s">
        <v>63</v>
      </c>
      <c r="D604" s="40" t="s">
        <v>63</v>
      </c>
      <c r="E604" s="35">
        <v>12400</v>
      </c>
      <c r="F604" s="37"/>
      <c r="G604" s="36"/>
      <c r="H604" s="51">
        <f t="shared" si="46"/>
        <v>12400</v>
      </c>
    </row>
    <row r="605" spans="1:8" ht="13.5" hidden="1" thickBot="1">
      <c r="A605" s="45"/>
      <c r="B605" s="46"/>
      <c r="C605" s="49" t="s">
        <v>10</v>
      </c>
      <c r="D605" s="49" t="s">
        <v>10</v>
      </c>
      <c r="E605" s="41">
        <f>SUM(E604:E604)</f>
        <v>12400</v>
      </c>
      <c r="F605" s="41">
        <f>SUM(F604:F604)</f>
        <v>0</v>
      </c>
      <c r="G605" s="41">
        <f>SUM(G604:G604)</f>
        <v>0</v>
      </c>
      <c r="H605" s="41">
        <f>SUM(H604:H604)</f>
        <v>12400</v>
      </c>
    </row>
    <row r="606" spans="1:8" ht="13.5" hidden="1" thickBot="1">
      <c r="A606" s="87" t="s">
        <v>3</v>
      </c>
      <c r="B606" s="87"/>
      <c r="C606" s="87"/>
      <c r="D606" s="87"/>
      <c r="E606" s="57">
        <f>SUM(E603,E605)</f>
        <v>1757000</v>
      </c>
      <c r="F606" s="57">
        <f>SUM(F603,F605)</f>
        <v>0</v>
      </c>
      <c r="G606" s="57">
        <f>SUM(G603,G605)</f>
        <v>0</v>
      </c>
      <c r="H606" s="57">
        <f>SUM(H603,H605)</f>
        <v>1757000</v>
      </c>
    </row>
    <row r="607" spans="1:9" ht="13.5" hidden="1" thickBot="1">
      <c r="A607" s="65"/>
      <c r="B607" s="66"/>
      <c r="C607" s="66"/>
      <c r="D607" s="66"/>
      <c r="E607" s="67"/>
      <c r="F607" s="67"/>
      <c r="G607" s="68"/>
      <c r="H607" s="67"/>
      <c r="I607" s="58"/>
    </row>
    <row r="608" spans="1:8" ht="18.75" hidden="1" thickBot="1">
      <c r="A608" s="341" t="s">
        <v>109</v>
      </c>
      <c r="B608" s="342"/>
      <c r="C608" s="342"/>
      <c r="D608" s="342"/>
      <c r="E608" s="192"/>
      <c r="F608" s="95"/>
      <c r="G608" s="113"/>
      <c r="H608" s="95"/>
    </row>
    <row r="609" spans="1:8" ht="48" hidden="1">
      <c r="A609" s="88" t="s">
        <v>0</v>
      </c>
      <c r="B609" s="92"/>
      <c r="C609" s="93"/>
      <c r="D609" s="93"/>
      <c r="E609" s="191" t="s">
        <v>1</v>
      </c>
      <c r="F609" s="99"/>
      <c r="G609" s="98" t="s">
        <v>2</v>
      </c>
      <c r="H609" s="90" t="s">
        <v>1</v>
      </c>
    </row>
    <row r="610" spans="1:8" ht="13.5" hidden="1" thickBot="1">
      <c r="A610" s="89"/>
      <c r="B610" s="85"/>
      <c r="C610" s="86"/>
      <c r="D610" s="86"/>
      <c r="E610" s="187"/>
      <c r="F610" s="100"/>
      <c r="G610" s="111"/>
      <c r="H610" s="96"/>
    </row>
    <row r="611" spans="1:8" ht="13.5" hidden="1" thickBot="1">
      <c r="A611" s="3" t="s">
        <v>4</v>
      </c>
      <c r="B611" s="4" t="s">
        <v>5</v>
      </c>
      <c r="C611" s="5" t="s">
        <v>6</v>
      </c>
      <c r="D611" s="5" t="s">
        <v>6</v>
      </c>
      <c r="E611" s="188"/>
      <c r="F611" s="101"/>
      <c r="G611" s="112"/>
      <c r="H611" s="97"/>
    </row>
    <row r="612" spans="1:8" ht="13.5" hidden="1" thickBot="1">
      <c r="A612" s="6">
        <v>1</v>
      </c>
      <c r="B612" s="7">
        <v>2</v>
      </c>
      <c r="C612" s="8">
        <v>3</v>
      </c>
      <c r="D612" s="8">
        <v>3</v>
      </c>
      <c r="E612" s="189">
        <v>4</v>
      </c>
      <c r="F612" s="91"/>
      <c r="G612" s="94">
        <v>6</v>
      </c>
      <c r="H612" s="9">
        <v>4</v>
      </c>
    </row>
    <row r="613" spans="1:8" ht="12.75" hidden="1">
      <c r="A613" s="43" t="s">
        <v>39</v>
      </c>
      <c r="B613" s="44" t="s">
        <v>85</v>
      </c>
      <c r="C613" s="40" t="s">
        <v>30</v>
      </c>
      <c r="D613" s="40" t="s">
        <v>30</v>
      </c>
      <c r="E613" s="35">
        <v>7648</v>
      </c>
      <c r="F613" s="37"/>
      <c r="G613" s="36"/>
      <c r="H613" s="51">
        <f aca="true" t="shared" si="47" ref="H613:H647">SUM(E613,F613-G613)</f>
        <v>7648</v>
      </c>
    </row>
    <row r="614" spans="1:8" ht="12.75" hidden="1">
      <c r="A614" s="43"/>
      <c r="B614" s="44"/>
      <c r="C614" s="40" t="s">
        <v>21</v>
      </c>
      <c r="D614" s="40" t="s">
        <v>21</v>
      </c>
      <c r="E614" s="35">
        <v>117657</v>
      </c>
      <c r="F614" s="37"/>
      <c r="G614" s="36"/>
      <c r="H614" s="51">
        <f t="shared" si="47"/>
        <v>117657</v>
      </c>
    </row>
    <row r="615" spans="1:8" ht="12.75" hidden="1">
      <c r="A615" s="43"/>
      <c r="B615" s="44"/>
      <c r="C615" s="40" t="s">
        <v>22</v>
      </c>
      <c r="D615" s="40" t="s">
        <v>22</v>
      </c>
      <c r="E615" s="35">
        <v>9827</v>
      </c>
      <c r="F615" s="37"/>
      <c r="G615" s="36"/>
      <c r="H615" s="51">
        <f t="shared" si="47"/>
        <v>9827</v>
      </c>
    </row>
    <row r="616" spans="1:8" ht="12.75" hidden="1">
      <c r="A616" s="43"/>
      <c r="B616" s="44"/>
      <c r="C616" s="40" t="s">
        <v>23</v>
      </c>
      <c r="D616" s="40" t="s">
        <v>23</v>
      </c>
      <c r="E616" s="35">
        <v>26134</v>
      </c>
      <c r="F616" s="37"/>
      <c r="G616" s="36"/>
      <c r="H616" s="51">
        <f t="shared" si="47"/>
        <v>26134</v>
      </c>
    </row>
    <row r="617" spans="1:8" ht="12.75" hidden="1">
      <c r="A617" s="43"/>
      <c r="B617" s="44"/>
      <c r="C617" s="40" t="s">
        <v>24</v>
      </c>
      <c r="D617" s="40" t="s">
        <v>24</v>
      </c>
      <c r="E617" s="35">
        <v>3611</v>
      </c>
      <c r="F617" s="37"/>
      <c r="G617" s="36"/>
      <c r="H617" s="51">
        <f t="shared" si="47"/>
        <v>3611</v>
      </c>
    </row>
    <row r="618" spans="1:8" ht="12.75" hidden="1">
      <c r="A618" s="43"/>
      <c r="B618" s="44"/>
      <c r="C618" s="40" t="s">
        <v>34</v>
      </c>
      <c r="D618" s="40" t="s">
        <v>34</v>
      </c>
      <c r="E618" s="35">
        <v>8405</v>
      </c>
      <c r="F618" s="37"/>
      <c r="G618" s="36"/>
      <c r="H618" s="51">
        <f t="shared" si="47"/>
        <v>8405</v>
      </c>
    </row>
    <row r="619" spans="1:8" ht="12.75" hidden="1">
      <c r="A619" s="43"/>
      <c r="B619" s="44"/>
      <c r="C619" s="48" t="s">
        <v>10</v>
      </c>
      <c r="D619" s="48" t="s">
        <v>10</v>
      </c>
      <c r="E619" s="41">
        <f>SUM(E613:E618)</f>
        <v>173282</v>
      </c>
      <c r="F619" s="41">
        <f>SUM(F613:F618)</f>
        <v>0</v>
      </c>
      <c r="G619" s="41">
        <f>SUM(G613:G618)</f>
        <v>0</v>
      </c>
      <c r="H619" s="41">
        <f>SUM(H613:H618)</f>
        <v>173282</v>
      </c>
    </row>
    <row r="620" spans="1:8" ht="12.75" hidden="1">
      <c r="A620" s="43" t="s">
        <v>39</v>
      </c>
      <c r="B620" s="44" t="s">
        <v>86</v>
      </c>
      <c r="C620" s="40" t="s">
        <v>30</v>
      </c>
      <c r="D620" s="40" t="s">
        <v>30</v>
      </c>
      <c r="E620" s="35">
        <v>15000</v>
      </c>
      <c r="F620" s="37"/>
      <c r="G620" s="36"/>
      <c r="H620" s="51">
        <f t="shared" si="47"/>
        <v>15000</v>
      </c>
    </row>
    <row r="621" spans="1:8" ht="12.75" hidden="1">
      <c r="A621" s="43"/>
      <c r="B621" s="44"/>
      <c r="C621" s="40" t="s">
        <v>21</v>
      </c>
      <c r="D621" s="40" t="s">
        <v>21</v>
      </c>
      <c r="E621" s="35">
        <v>241227</v>
      </c>
      <c r="F621" s="37"/>
      <c r="G621" s="36"/>
      <c r="H621" s="51">
        <f t="shared" si="47"/>
        <v>241227</v>
      </c>
    </row>
    <row r="622" spans="1:8" ht="12.75" hidden="1">
      <c r="A622" s="43"/>
      <c r="B622" s="44"/>
      <c r="C622" s="40" t="s">
        <v>22</v>
      </c>
      <c r="D622" s="40" t="s">
        <v>22</v>
      </c>
      <c r="E622" s="35">
        <v>19945</v>
      </c>
      <c r="F622" s="37"/>
      <c r="G622" s="36"/>
      <c r="H622" s="51">
        <f t="shared" si="47"/>
        <v>19945</v>
      </c>
    </row>
    <row r="623" spans="1:8" ht="12.75" hidden="1">
      <c r="A623" s="43"/>
      <c r="B623" s="44"/>
      <c r="C623" s="40" t="s">
        <v>23</v>
      </c>
      <c r="D623" s="40" t="s">
        <v>23</v>
      </c>
      <c r="E623" s="35">
        <v>52037</v>
      </c>
      <c r="F623" s="37"/>
      <c r="G623" s="36"/>
      <c r="H623" s="51">
        <f t="shared" si="47"/>
        <v>52037</v>
      </c>
    </row>
    <row r="624" spans="1:8" ht="12.75" hidden="1">
      <c r="A624" s="43"/>
      <c r="B624" s="44"/>
      <c r="C624" s="40" t="s">
        <v>24</v>
      </c>
      <c r="D624" s="40" t="s">
        <v>24</v>
      </c>
      <c r="E624" s="35">
        <v>7191</v>
      </c>
      <c r="F624" s="37"/>
      <c r="G624" s="36"/>
      <c r="H624" s="51">
        <f t="shared" si="47"/>
        <v>7191</v>
      </c>
    </row>
    <row r="625" spans="1:8" ht="12.75" hidden="1">
      <c r="A625" s="43"/>
      <c r="B625" s="44"/>
      <c r="C625" s="40" t="s">
        <v>34</v>
      </c>
      <c r="D625" s="40" t="s">
        <v>34</v>
      </c>
      <c r="E625" s="35">
        <v>16958</v>
      </c>
      <c r="F625" s="37"/>
      <c r="G625" s="36"/>
      <c r="H625" s="51">
        <f t="shared" si="47"/>
        <v>16958</v>
      </c>
    </row>
    <row r="626" spans="1:8" ht="12.75" hidden="1">
      <c r="A626" s="43"/>
      <c r="B626" s="44"/>
      <c r="C626" s="48" t="s">
        <v>10</v>
      </c>
      <c r="D626" s="48" t="s">
        <v>10</v>
      </c>
      <c r="E626" s="41">
        <f>SUM(E620:E625)</f>
        <v>352358</v>
      </c>
      <c r="F626" s="41">
        <f>SUM(F620:F625)</f>
        <v>0</v>
      </c>
      <c r="G626" s="41">
        <f>SUM(G620:G625)</f>
        <v>0</v>
      </c>
      <c r="H626" s="41">
        <f>SUM(H620:H625)</f>
        <v>352358</v>
      </c>
    </row>
    <row r="627" spans="1:8" ht="12.75" hidden="1">
      <c r="A627" s="43" t="s">
        <v>39</v>
      </c>
      <c r="B627" s="44" t="s">
        <v>87</v>
      </c>
      <c r="C627" s="40" t="s">
        <v>13</v>
      </c>
      <c r="D627" s="40" t="s">
        <v>13</v>
      </c>
      <c r="E627" s="35"/>
      <c r="F627" s="37"/>
      <c r="G627" s="36"/>
      <c r="H627" s="51">
        <f t="shared" si="47"/>
        <v>0</v>
      </c>
    </row>
    <row r="628" spans="1:8" ht="12.75" hidden="1">
      <c r="A628" s="45"/>
      <c r="B628" s="46"/>
      <c r="C628" s="49" t="s">
        <v>10</v>
      </c>
      <c r="D628" s="49" t="s">
        <v>10</v>
      </c>
      <c r="E628" s="26">
        <f>SUM(E627)</f>
        <v>0</v>
      </c>
      <c r="F628" s="26">
        <f>SUM(F627)</f>
        <v>0</v>
      </c>
      <c r="G628" s="26">
        <f>SUM(G627)</f>
        <v>0</v>
      </c>
      <c r="H628" s="26">
        <f>SUM(H627)</f>
        <v>0</v>
      </c>
    </row>
    <row r="629" spans="1:9" ht="12.75" hidden="1">
      <c r="A629" s="71" t="s">
        <v>39</v>
      </c>
      <c r="B629" s="72" t="s">
        <v>57</v>
      </c>
      <c r="C629" s="73" t="s">
        <v>9</v>
      </c>
      <c r="D629" s="73" t="s">
        <v>9</v>
      </c>
      <c r="E629" s="74"/>
      <c r="F629" s="76"/>
      <c r="G629" s="75"/>
      <c r="H629" s="51">
        <f t="shared" si="47"/>
        <v>0</v>
      </c>
      <c r="I629" s="77"/>
    </row>
    <row r="630" spans="1:8" ht="12.75" hidden="1">
      <c r="A630" s="45"/>
      <c r="B630" s="46"/>
      <c r="C630" s="49" t="s">
        <v>10</v>
      </c>
      <c r="D630" s="49" t="s">
        <v>10</v>
      </c>
      <c r="E630" s="26">
        <f>SUM(E629)</f>
        <v>0</v>
      </c>
      <c r="F630" s="26">
        <f>SUM(F629)</f>
        <v>0</v>
      </c>
      <c r="G630" s="26">
        <f>SUM(G629)</f>
        <v>0</v>
      </c>
      <c r="H630" s="26">
        <f>SUM(H629)</f>
        <v>0</v>
      </c>
    </row>
    <row r="631" spans="1:8" ht="12.75" hidden="1">
      <c r="A631" s="43" t="s">
        <v>39</v>
      </c>
      <c r="B631" s="44" t="s">
        <v>42</v>
      </c>
      <c r="C631" s="40" t="s">
        <v>34</v>
      </c>
      <c r="D631" s="40" t="s">
        <v>34</v>
      </c>
      <c r="E631" s="35"/>
      <c r="F631" s="37"/>
      <c r="G631" s="36"/>
      <c r="H631" s="51">
        <f t="shared" si="47"/>
        <v>0</v>
      </c>
    </row>
    <row r="632" spans="1:8" ht="12.75" hidden="1">
      <c r="A632" s="45"/>
      <c r="B632" s="46"/>
      <c r="C632" s="49" t="s">
        <v>10</v>
      </c>
      <c r="D632" s="49" t="s">
        <v>10</v>
      </c>
      <c r="E632" s="26">
        <f>SUM(E631)</f>
        <v>0</v>
      </c>
      <c r="F632" s="26">
        <f>SUM(F631)</f>
        <v>0</v>
      </c>
      <c r="G632" s="26">
        <f>SUM(G631)</f>
        <v>0</v>
      </c>
      <c r="H632" s="26">
        <f>SUM(H631)</f>
        <v>0</v>
      </c>
    </row>
    <row r="633" spans="1:8" ht="12.75" hidden="1">
      <c r="A633" s="43" t="s">
        <v>53</v>
      </c>
      <c r="B633" s="44" t="s">
        <v>98</v>
      </c>
      <c r="C633" s="40" t="s">
        <v>30</v>
      </c>
      <c r="D633" s="40" t="s">
        <v>30</v>
      </c>
      <c r="E633" s="35">
        <v>15000</v>
      </c>
      <c r="F633" s="37"/>
      <c r="G633" s="36"/>
      <c r="H633" s="51">
        <f t="shared" si="47"/>
        <v>15000</v>
      </c>
    </row>
    <row r="634" spans="1:8" ht="12.75" hidden="1">
      <c r="A634" s="43"/>
      <c r="B634" s="44"/>
      <c r="C634" s="40" t="s">
        <v>21</v>
      </c>
      <c r="D634" s="40" t="s">
        <v>21</v>
      </c>
      <c r="E634" s="35">
        <v>374767</v>
      </c>
      <c r="F634" s="37"/>
      <c r="G634" s="36"/>
      <c r="H634" s="51">
        <f t="shared" si="47"/>
        <v>374767</v>
      </c>
    </row>
    <row r="635" spans="1:8" ht="12.75" hidden="1">
      <c r="A635" s="43"/>
      <c r="B635" s="44"/>
      <c r="C635" s="40" t="s">
        <v>22</v>
      </c>
      <c r="D635" s="40" t="s">
        <v>22</v>
      </c>
      <c r="E635" s="35">
        <v>32110</v>
      </c>
      <c r="F635" s="37"/>
      <c r="G635" s="36"/>
      <c r="H635" s="51">
        <f t="shared" si="47"/>
        <v>32110</v>
      </c>
    </row>
    <row r="636" spans="1:8" ht="12.75" hidden="1">
      <c r="A636" s="43"/>
      <c r="B636" s="44"/>
      <c r="C636" s="40" t="s">
        <v>23</v>
      </c>
      <c r="D636" s="40" t="s">
        <v>23</v>
      </c>
      <c r="E636" s="35">
        <v>84519</v>
      </c>
      <c r="F636" s="37"/>
      <c r="G636" s="36"/>
      <c r="H636" s="51">
        <f t="shared" si="47"/>
        <v>84519</v>
      </c>
    </row>
    <row r="637" spans="1:8" ht="12.75" hidden="1">
      <c r="A637" s="43"/>
      <c r="B637" s="44"/>
      <c r="C637" s="40" t="s">
        <v>24</v>
      </c>
      <c r="D637" s="40" t="s">
        <v>24</v>
      </c>
      <c r="E637" s="35">
        <v>11679</v>
      </c>
      <c r="F637" s="37"/>
      <c r="G637" s="36"/>
      <c r="H637" s="51">
        <f t="shared" si="47"/>
        <v>11679</v>
      </c>
    </row>
    <row r="638" spans="1:8" ht="12.75" hidden="1">
      <c r="A638" s="43"/>
      <c r="B638" s="44"/>
      <c r="C638" s="40" t="s">
        <v>13</v>
      </c>
      <c r="D638" s="40" t="s">
        <v>13</v>
      </c>
      <c r="E638" s="35">
        <v>75876</v>
      </c>
      <c r="F638" s="37"/>
      <c r="G638" s="36"/>
      <c r="H638" s="51">
        <f t="shared" si="47"/>
        <v>75876</v>
      </c>
    </row>
    <row r="639" spans="1:8" ht="12.75" hidden="1">
      <c r="A639" s="43"/>
      <c r="B639" s="44"/>
      <c r="C639" s="40" t="s">
        <v>76</v>
      </c>
      <c r="D639" s="40" t="s">
        <v>76</v>
      </c>
      <c r="E639" s="35">
        <v>43469</v>
      </c>
      <c r="F639" s="37"/>
      <c r="G639" s="36"/>
      <c r="H639" s="51">
        <f t="shared" si="47"/>
        <v>43469</v>
      </c>
    </row>
    <row r="640" spans="1:8" ht="12.75" hidden="1">
      <c r="A640" s="43"/>
      <c r="B640" s="44"/>
      <c r="C640" s="40" t="s">
        <v>88</v>
      </c>
      <c r="D640" s="40" t="s">
        <v>88</v>
      </c>
      <c r="E640" s="35">
        <v>1000</v>
      </c>
      <c r="F640" s="37"/>
      <c r="G640" s="36"/>
      <c r="H640" s="51">
        <f t="shared" si="47"/>
        <v>1000</v>
      </c>
    </row>
    <row r="641" spans="1:8" ht="12.75" hidden="1">
      <c r="A641" s="43"/>
      <c r="B641" s="44"/>
      <c r="C641" s="40" t="s">
        <v>31</v>
      </c>
      <c r="D641" s="40" t="s">
        <v>31</v>
      </c>
      <c r="E641" s="35">
        <v>11035</v>
      </c>
      <c r="F641" s="37"/>
      <c r="G641" s="36"/>
      <c r="H641" s="51">
        <f t="shared" si="47"/>
        <v>11035</v>
      </c>
    </row>
    <row r="642" spans="1:8" ht="12.75" hidden="1">
      <c r="A642" s="43"/>
      <c r="B642" s="44"/>
      <c r="C642" s="40" t="s">
        <v>32</v>
      </c>
      <c r="D642" s="40" t="s">
        <v>32</v>
      </c>
      <c r="E642" s="35">
        <v>3000</v>
      </c>
      <c r="F642" s="37"/>
      <c r="G642" s="36"/>
      <c r="H642" s="51">
        <f t="shared" si="47"/>
        <v>3000</v>
      </c>
    </row>
    <row r="643" spans="1:8" ht="12.75" hidden="1">
      <c r="A643" s="43"/>
      <c r="B643" s="44"/>
      <c r="C643" s="40" t="s">
        <v>9</v>
      </c>
      <c r="D643" s="40" t="s">
        <v>9</v>
      </c>
      <c r="E643" s="35">
        <v>12377</v>
      </c>
      <c r="F643" s="37"/>
      <c r="G643" s="36"/>
      <c r="H643" s="51">
        <f t="shared" si="47"/>
        <v>12377</v>
      </c>
    </row>
    <row r="644" spans="1:8" ht="12.75" hidden="1">
      <c r="A644" s="43"/>
      <c r="B644" s="44"/>
      <c r="C644" s="40" t="s">
        <v>27</v>
      </c>
      <c r="D644" s="40" t="s">
        <v>27</v>
      </c>
      <c r="E644" s="35">
        <v>1000</v>
      </c>
      <c r="F644" s="37"/>
      <c r="G644" s="36"/>
      <c r="H644" s="51">
        <f t="shared" si="47"/>
        <v>1000</v>
      </c>
    </row>
    <row r="645" spans="1:8" ht="12.75" hidden="1">
      <c r="A645" s="43"/>
      <c r="B645" s="44"/>
      <c r="C645" s="40" t="s">
        <v>33</v>
      </c>
      <c r="D645" s="40" t="s">
        <v>33</v>
      </c>
      <c r="E645" s="35">
        <v>3265</v>
      </c>
      <c r="F645" s="37"/>
      <c r="G645" s="36"/>
      <c r="H645" s="51">
        <f t="shared" si="47"/>
        <v>3265</v>
      </c>
    </row>
    <row r="646" spans="1:8" ht="12.75" hidden="1">
      <c r="A646" s="43"/>
      <c r="B646" s="44"/>
      <c r="C646" s="40" t="s">
        <v>34</v>
      </c>
      <c r="D646" s="40" t="s">
        <v>34</v>
      </c>
      <c r="E646" s="35">
        <v>22045</v>
      </c>
      <c r="F646" s="37"/>
      <c r="G646" s="36"/>
      <c r="H646" s="51">
        <f t="shared" si="47"/>
        <v>22045</v>
      </c>
    </row>
    <row r="647" spans="1:8" ht="12.75" hidden="1">
      <c r="A647" s="43"/>
      <c r="B647" s="44"/>
      <c r="C647" s="40" t="s">
        <v>36</v>
      </c>
      <c r="D647" s="40" t="s">
        <v>36</v>
      </c>
      <c r="E647" s="35"/>
      <c r="F647" s="37"/>
      <c r="G647" s="36"/>
      <c r="H647" s="51">
        <f t="shared" si="47"/>
        <v>0</v>
      </c>
    </row>
    <row r="648" spans="1:8" ht="13.5" hidden="1" thickBot="1">
      <c r="A648" s="45"/>
      <c r="B648" s="46"/>
      <c r="C648" s="49" t="s">
        <v>10</v>
      </c>
      <c r="D648" s="49" t="s">
        <v>10</v>
      </c>
      <c r="E648" s="41">
        <f>SUM(E633:E647)</f>
        <v>691142</v>
      </c>
      <c r="F648" s="41">
        <f>SUM(F633:F647)</f>
        <v>0</v>
      </c>
      <c r="G648" s="41">
        <f>SUM(G633:G647)</f>
        <v>0</v>
      </c>
      <c r="H648" s="41">
        <f>SUM(H633:H647)</f>
        <v>691142</v>
      </c>
    </row>
    <row r="649" spans="1:8" ht="13.5" hidden="1" thickBot="1">
      <c r="A649" s="87" t="s">
        <v>3</v>
      </c>
      <c r="B649" s="87"/>
      <c r="C649" s="87"/>
      <c r="D649" s="87"/>
      <c r="E649" s="57">
        <f>SUM(E648,E632,E630,E628,E626,E619)</f>
        <v>1216782</v>
      </c>
      <c r="F649" s="57">
        <f>SUM(F648,F632,F630,F628,F626,F619)</f>
        <v>0</v>
      </c>
      <c r="G649" s="57">
        <f>SUM(G648,G632,G630,G628,G626,G619)</f>
        <v>0</v>
      </c>
      <c r="H649" s="57">
        <f>SUM(H648,H632,H630,H628,H626,H619)</f>
        <v>1216782</v>
      </c>
    </row>
    <row r="650" spans="1:9" ht="13.5" hidden="1" thickBot="1">
      <c r="A650" s="65"/>
      <c r="B650" s="66"/>
      <c r="C650" s="66"/>
      <c r="D650" s="66"/>
      <c r="E650" s="67"/>
      <c r="F650" s="67"/>
      <c r="G650" s="68"/>
      <c r="H650" s="67"/>
      <c r="I650" s="58"/>
    </row>
    <row r="651" spans="1:8" ht="18.75" hidden="1" thickBot="1">
      <c r="A651" s="60"/>
      <c r="B651" s="2"/>
      <c r="C651" s="102"/>
      <c r="D651" s="227" t="s">
        <v>110</v>
      </c>
      <c r="E651" s="190"/>
      <c r="F651" s="102"/>
      <c r="G651" s="2"/>
      <c r="H651" s="102"/>
    </row>
    <row r="652" spans="1:8" ht="48" hidden="1">
      <c r="A652" s="88" t="s">
        <v>0</v>
      </c>
      <c r="B652" s="92"/>
      <c r="C652" s="93"/>
      <c r="D652" s="93"/>
      <c r="E652" s="191"/>
      <c r="F652" s="99"/>
      <c r="G652" s="98" t="s">
        <v>2</v>
      </c>
      <c r="H652" s="90"/>
    </row>
    <row r="653" spans="1:8" ht="13.5" hidden="1" thickBot="1">
      <c r="A653" s="89"/>
      <c r="B653" s="85"/>
      <c r="C653" s="86"/>
      <c r="D653" s="86"/>
      <c r="E653" s="187"/>
      <c r="F653" s="100"/>
      <c r="G653" s="111"/>
      <c r="H653" s="96"/>
    </row>
    <row r="654" spans="1:8" ht="13.5" hidden="1" thickBot="1">
      <c r="A654" s="3" t="s">
        <v>4</v>
      </c>
      <c r="B654" s="4" t="s">
        <v>5</v>
      </c>
      <c r="C654" s="5" t="s">
        <v>6</v>
      </c>
      <c r="D654" s="5" t="s">
        <v>6</v>
      </c>
      <c r="E654" s="188"/>
      <c r="F654" s="101"/>
      <c r="G654" s="112"/>
      <c r="H654" s="97"/>
    </row>
    <row r="655" spans="1:8" ht="13.5" hidden="1" thickBot="1">
      <c r="A655" s="6">
        <v>1</v>
      </c>
      <c r="B655" s="7">
        <v>2</v>
      </c>
      <c r="C655" s="8">
        <v>3</v>
      </c>
      <c r="D655" s="8">
        <v>3</v>
      </c>
      <c r="E655" s="189">
        <v>4</v>
      </c>
      <c r="F655" s="91"/>
      <c r="G655" s="94">
        <v>6</v>
      </c>
      <c r="H655" s="9">
        <v>4</v>
      </c>
    </row>
    <row r="656" spans="1:8" ht="12.75" hidden="1">
      <c r="A656" s="43" t="s">
        <v>39</v>
      </c>
      <c r="B656" s="44" t="s">
        <v>40</v>
      </c>
      <c r="C656" s="40" t="s">
        <v>30</v>
      </c>
      <c r="D656" s="40" t="s">
        <v>30</v>
      </c>
      <c r="E656" s="35">
        <v>6000</v>
      </c>
      <c r="F656" s="37"/>
      <c r="G656" s="36"/>
      <c r="H656" s="51">
        <f aca="true" t="shared" si="48" ref="H656:H676">SUM(E656,F656-G656)</f>
        <v>6000</v>
      </c>
    </row>
    <row r="657" spans="1:8" ht="12.75" hidden="1">
      <c r="A657" s="43"/>
      <c r="B657" s="44"/>
      <c r="C657" s="40" t="s">
        <v>21</v>
      </c>
      <c r="D657" s="40" t="s">
        <v>21</v>
      </c>
      <c r="E657" s="35">
        <v>868366</v>
      </c>
      <c r="F657" s="37"/>
      <c r="G657" s="36"/>
      <c r="H657" s="51">
        <f t="shared" si="48"/>
        <v>868366</v>
      </c>
    </row>
    <row r="658" spans="1:8" ht="12.75" hidden="1">
      <c r="A658" s="43"/>
      <c r="B658" s="44"/>
      <c r="C658" s="40" t="s">
        <v>22</v>
      </c>
      <c r="D658" s="40" t="s">
        <v>22</v>
      </c>
      <c r="E658" s="35">
        <v>76874</v>
      </c>
      <c r="F658" s="37"/>
      <c r="G658" s="36"/>
      <c r="H658" s="51">
        <f t="shared" si="48"/>
        <v>76874</v>
      </c>
    </row>
    <row r="659" spans="1:8" ht="12.75" hidden="1">
      <c r="A659" s="43"/>
      <c r="B659" s="44"/>
      <c r="C659" s="40" t="s">
        <v>23</v>
      </c>
      <c r="D659" s="40" t="s">
        <v>23</v>
      </c>
      <c r="E659" s="35">
        <v>168657</v>
      </c>
      <c r="F659" s="37"/>
      <c r="G659" s="36"/>
      <c r="H659" s="51">
        <f t="shared" si="48"/>
        <v>168657</v>
      </c>
    </row>
    <row r="660" spans="1:8" ht="12.75" hidden="1">
      <c r="A660" s="43"/>
      <c r="B660" s="44"/>
      <c r="C660" s="40" t="s">
        <v>24</v>
      </c>
      <c r="D660" s="40" t="s">
        <v>24</v>
      </c>
      <c r="E660" s="35">
        <v>22990</v>
      </c>
      <c r="F660" s="37"/>
      <c r="G660" s="36"/>
      <c r="H660" s="51">
        <f t="shared" si="48"/>
        <v>22990</v>
      </c>
    </row>
    <row r="661" spans="1:8" ht="12.75" hidden="1">
      <c r="A661" s="43"/>
      <c r="B661" s="44"/>
      <c r="C661" s="40" t="s">
        <v>64</v>
      </c>
      <c r="D661" s="40" t="s">
        <v>64</v>
      </c>
      <c r="E661" s="35"/>
      <c r="F661" s="37"/>
      <c r="G661" s="36"/>
      <c r="H661" s="51">
        <f t="shared" si="48"/>
        <v>0</v>
      </c>
    </row>
    <row r="662" spans="1:8" ht="12.75" hidden="1">
      <c r="A662" s="43"/>
      <c r="B662" s="44"/>
      <c r="C662" s="40" t="s">
        <v>13</v>
      </c>
      <c r="D662" s="40" t="s">
        <v>13</v>
      </c>
      <c r="E662" s="35">
        <v>5119</v>
      </c>
      <c r="F662" s="37"/>
      <c r="G662" s="36"/>
      <c r="H662" s="51">
        <f t="shared" si="48"/>
        <v>5119</v>
      </c>
    </row>
    <row r="663" spans="1:8" ht="12.75" hidden="1">
      <c r="A663" s="43"/>
      <c r="B663" s="44"/>
      <c r="C663" s="40" t="s">
        <v>88</v>
      </c>
      <c r="D663" s="40" t="s">
        <v>88</v>
      </c>
      <c r="E663" s="35">
        <v>2326</v>
      </c>
      <c r="F663" s="37"/>
      <c r="G663" s="36"/>
      <c r="H663" s="51">
        <f t="shared" si="48"/>
        <v>2326</v>
      </c>
    </row>
    <row r="664" spans="1:8" ht="12.75" hidden="1">
      <c r="A664" s="43"/>
      <c r="B664" s="44"/>
      <c r="C664" s="40" t="s">
        <v>31</v>
      </c>
      <c r="D664" s="40" t="s">
        <v>31</v>
      </c>
      <c r="E664" s="35">
        <v>31329</v>
      </c>
      <c r="F664" s="37"/>
      <c r="G664" s="36"/>
      <c r="H664" s="51">
        <f t="shared" si="48"/>
        <v>31329</v>
      </c>
    </row>
    <row r="665" spans="1:8" ht="12.75" hidden="1">
      <c r="A665" s="43"/>
      <c r="B665" s="44"/>
      <c r="C665" s="40" t="s">
        <v>32</v>
      </c>
      <c r="D665" s="40" t="s">
        <v>32</v>
      </c>
      <c r="E665" s="35">
        <v>7293</v>
      </c>
      <c r="F665" s="37"/>
      <c r="G665" s="36"/>
      <c r="H665" s="51">
        <f t="shared" si="48"/>
        <v>7293</v>
      </c>
    </row>
    <row r="666" spans="1:8" ht="12.75" hidden="1">
      <c r="A666" s="43"/>
      <c r="B666" s="44"/>
      <c r="C666" s="40" t="s">
        <v>9</v>
      </c>
      <c r="D666" s="40" t="s">
        <v>9</v>
      </c>
      <c r="E666" s="35">
        <v>14008</v>
      </c>
      <c r="F666" s="37"/>
      <c r="G666" s="36"/>
      <c r="H666" s="51">
        <f t="shared" si="48"/>
        <v>14008</v>
      </c>
    </row>
    <row r="667" spans="1:8" ht="12.75" hidden="1">
      <c r="A667" s="43"/>
      <c r="B667" s="44"/>
      <c r="C667" s="40" t="s">
        <v>27</v>
      </c>
      <c r="D667" s="40" t="s">
        <v>27</v>
      </c>
      <c r="E667" s="35">
        <v>3111</v>
      </c>
      <c r="F667" s="37"/>
      <c r="G667" s="36"/>
      <c r="H667" s="51">
        <f t="shared" si="48"/>
        <v>3111</v>
      </c>
    </row>
    <row r="668" spans="1:8" ht="12.75" hidden="1">
      <c r="A668" s="43"/>
      <c r="B668" s="44"/>
      <c r="C668" s="40" t="s">
        <v>33</v>
      </c>
      <c r="D668" s="40" t="s">
        <v>33</v>
      </c>
      <c r="E668" s="35">
        <v>2214</v>
      </c>
      <c r="F668" s="37"/>
      <c r="G668" s="36"/>
      <c r="H668" s="51">
        <f t="shared" si="48"/>
        <v>2214</v>
      </c>
    </row>
    <row r="669" spans="1:8" ht="12.75" hidden="1">
      <c r="A669" s="43"/>
      <c r="B669" s="44"/>
      <c r="C669" s="40" t="s">
        <v>34</v>
      </c>
      <c r="D669" s="40" t="s">
        <v>34</v>
      </c>
      <c r="E669" s="35">
        <v>94307</v>
      </c>
      <c r="F669" s="37"/>
      <c r="G669" s="36"/>
      <c r="H669" s="51">
        <f>SUM(E669,F669-G669)</f>
        <v>94307</v>
      </c>
    </row>
    <row r="670" spans="1:8" ht="12.75" hidden="1">
      <c r="A670" s="43"/>
      <c r="B670" s="44"/>
      <c r="C670" s="40" t="s">
        <v>89</v>
      </c>
      <c r="D670" s="40" t="s">
        <v>89</v>
      </c>
      <c r="E670" s="35">
        <v>40</v>
      </c>
      <c r="F670" s="37"/>
      <c r="G670" s="36"/>
      <c r="H670" s="51">
        <f t="shared" si="48"/>
        <v>40</v>
      </c>
    </row>
    <row r="671" spans="1:8" ht="12.75" hidden="1">
      <c r="A671" s="45"/>
      <c r="B671" s="46"/>
      <c r="C671" s="49" t="s">
        <v>10</v>
      </c>
      <c r="D671" s="49" t="s">
        <v>10</v>
      </c>
      <c r="E671" s="41">
        <f>SUM(E656:E670)</f>
        <v>1302634</v>
      </c>
      <c r="F671" s="41">
        <f>SUM(F656:F670)</f>
        <v>0</v>
      </c>
      <c r="G671" s="41">
        <f>SUM(G656:G670)</f>
        <v>0</v>
      </c>
      <c r="H671" s="41">
        <f>SUM(H656:H670)</f>
        <v>1302634</v>
      </c>
    </row>
    <row r="672" spans="1:8" ht="12.75" hidden="1">
      <c r="A672" s="43" t="s">
        <v>39</v>
      </c>
      <c r="B672" s="44" t="s">
        <v>57</v>
      </c>
      <c r="C672" s="40" t="s">
        <v>9</v>
      </c>
      <c r="D672" s="40" t="s">
        <v>9</v>
      </c>
      <c r="E672" s="35"/>
      <c r="F672" s="37"/>
      <c r="G672" s="36"/>
      <c r="H672" s="51">
        <f t="shared" si="48"/>
        <v>0</v>
      </c>
    </row>
    <row r="673" spans="1:8" ht="12.75" hidden="1">
      <c r="A673" s="45"/>
      <c r="B673" s="46"/>
      <c r="C673" s="49" t="s">
        <v>10</v>
      </c>
      <c r="D673" s="49" t="s">
        <v>10</v>
      </c>
      <c r="E673" s="26">
        <f>SUM(E672)</f>
        <v>0</v>
      </c>
      <c r="F673" s="26">
        <f>SUM(F672)</f>
        <v>0</v>
      </c>
      <c r="G673" s="26">
        <f>SUM(G672)</f>
        <v>0</v>
      </c>
      <c r="H673" s="26">
        <f>SUM(H672)</f>
        <v>0</v>
      </c>
    </row>
    <row r="674" spans="1:8" ht="12.75" hidden="1">
      <c r="A674" s="43" t="s">
        <v>39</v>
      </c>
      <c r="B674" s="44" t="s">
        <v>42</v>
      </c>
      <c r="C674" s="40" t="s">
        <v>34</v>
      </c>
      <c r="D674" s="40" t="s">
        <v>34</v>
      </c>
      <c r="E674" s="35"/>
      <c r="F674" s="37"/>
      <c r="G674" s="36"/>
      <c r="H674" s="51">
        <f t="shared" si="48"/>
        <v>0</v>
      </c>
    </row>
    <row r="675" spans="1:8" ht="12.75" hidden="1">
      <c r="A675" s="45"/>
      <c r="B675" s="46"/>
      <c r="C675" s="49" t="s">
        <v>10</v>
      </c>
      <c r="D675" s="49" t="s">
        <v>10</v>
      </c>
      <c r="E675" s="26">
        <f>SUM(E674:E674)</f>
        <v>0</v>
      </c>
      <c r="F675" s="26">
        <f>SUM(F674:F674)</f>
        <v>0</v>
      </c>
      <c r="G675" s="26">
        <f>SUM(G674:G674)</f>
        <v>0</v>
      </c>
      <c r="H675" s="26">
        <f>SUM(H674:H674)</f>
        <v>0</v>
      </c>
    </row>
    <row r="676" spans="1:8" ht="12.75" hidden="1">
      <c r="A676" s="43" t="s">
        <v>53</v>
      </c>
      <c r="B676" s="44" t="s">
        <v>102</v>
      </c>
      <c r="C676" s="40" t="s">
        <v>103</v>
      </c>
      <c r="D676" s="40" t="s">
        <v>103</v>
      </c>
      <c r="E676" s="35"/>
      <c r="F676" s="37"/>
      <c r="G676" s="36"/>
      <c r="H676" s="51">
        <f t="shared" si="48"/>
        <v>0</v>
      </c>
    </row>
    <row r="677" spans="1:8" ht="13.5" hidden="1" thickBot="1">
      <c r="A677" s="45"/>
      <c r="B677" s="46"/>
      <c r="C677" s="49" t="s">
        <v>10</v>
      </c>
      <c r="D677" s="49" t="s">
        <v>10</v>
      </c>
      <c r="E677" s="26">
        <f>SUM(E676:E676)</f>
        <v>0</v>
      </c>
      <c r="F677" s="26">
        <f>SUM(F676:F676)</f>
        <v>0</v>
      </c>
      <c r="G677" s="26">
        <f>SUM(G676:G676)</f>
        <v>0</v>
      </c>
      <c r="H677" s="26">
        <f>SUM(H676:H676)</f>
        <v>0</v>
      </c>
    </row>
    <row r="678" spans="1:8" ht="13.5" hidden="1" thickBot="1">
      <c r="A678" s="87" t="s">
        <v>3</v>
      </c>
      <c r="B678" s="87"/>
      <c r="C678" s="87"/>
      <c r="D678" s="87"/>
      <c r="E678" s="57">
        <f>SUM(E677,E675,E673,E671)</f>
        <v>1302634</v>
      </c>
      <c r="F678" s="57">
        <f>SUM(F677,F675,F673,F671)</f>
        <v>0</v>
      </c>
      <c r="G678" s="57">
        <f>SUM(G677,G675,G673,G671)</f>
        <v>0</v>
      </c>
      <c r="H678" s="57">
        <f>SUM(H677,H675,H673,H671)</f>
        <v>1302634</v>
      </c>
    </row>
    <row r="679" spans="1:9" ht="13.5" hidden="1" thickBot="1">
      <c r="A679" s="65"/>
      <c r="B679" s="66"/>
      <c r="C679" s="66"/>
      <c r="D679" s="66"/>
      <c r="E679" s="67"/>
      <c r="F679" s="67"/>
      <c r="G679" s="68"/>
      <c r="H679" s="67"/>
      <c r="I679" s="58"/>
    </row>
    <row r="680" spans="1:8" ht="18.75" hidden="1" thickBot="1">
      <c r="A680" s="60"/>
      <c r="B680" s="2"/>
      <c r="C680" s="102"/>
      <c r="D680" s="227" t="s">
        <v>246</v>
      </c>
      <c r="E680" s="190"/>
      <c r="F680" s="102"/>
      <c r="G680" s="2"/>
      <c r="H680" s="102"/>
    </row>
    <row r="681" spans="1:8" ht="48" hidden="1">
      <c r="A681" s="88" t="s">
        <v>0</v>
      </c>
      <c r="B681" s="92"/>
      <c r="C681" s="93"/>
      <c r="D681" s="93"/>
      <c r="E681" s="191"/>
      <c r="F681" s="99"/>
      <c r="G681" s="98" t="s">
        <v>2</v>
      </c>
      <c r="H681" s="90"/>
    </row>
    <row r="682" spans="1:8" ht="13.5" hidden="1" thickBot="1">
      <c r="A682" s="89"/>
      <c r="B682" s="85"/>
      <c r="C682" s="86"/>
      <c r="D682" s="86"/>
      <c r="E682" s="187"/>
      <c r="F682" s="100"/>
      <c r="G682" s="111"/>
      <c r="H682" s="96"/>
    </row>
    <row r="683" spans="1:8" ht="13.5" hidden="1" thickBot="1">
      <c r="A683" s="3" t="s">
        <v>4</v>
      </c>
      <c r="B683" s="4" t="s">
        <v>5</v>
      </c>
      <c r="C683" s="5" t="s">
        <v>6</v>
      </c>
      <c r="D683" s="5" t="s">
        <v>6</v>
      </c>
      <c r="E683" s="188"/>
      <c r="F683" s="101"/>
      <c r="G683" s="112"/>
      <c r="H683" s="97"/>
    </row>
    <row r="684" spans="1:8" ht="13.5" hidden="1" thickBot="1">
      <c r="A684" s="6">
        <v>1</v>
      </c>
      <c r="B684" s="7">
        <v>2</v>
      </c>
      <c r="C684" s="8">
        <v>3</v>
      </c>
      <c r="D684" s="8">
        <v>3</v>
      </c>
      <c r="E684" s="189">
        <v>4</v>
      </c>
      <c r="F684" s="91"/>
      <c r="G684" s="94">
        <v>6</v>
      </c>
      <c r="H684" s="9">
        <v>4</v>
      </c>
    </row>
    <row r="685" spans="1:8" ht="12.75" hidden="1">
      <c r="A685" s="43" t="s">
        <v>39</v>
      </c>
      <c r="B685" s="44" t="s">
        <v>49</v>
      </c>
      <c r="C685" s="40" t="s">
        <v>30</v>
      </c>
      <c r="D685" s="40" t="s">
        <v>30</v>
      </c>
      <c r="E685" s="35">
        <v>1000</v>
      </c>
      <c r="F685" s="37"/>
      <c r="G685" s="36"/>
      <c r="H685" s="51">
        <f aca="true" t="shared" si="49" ref="H685:H704">SUM(E685,F685-G685)</f>
        <v>1000</v>
      </c>
    </row>
    <row r="686" spans="1:8" ht="12.75" hidden="1">
      <c r="A686" s="43"/>
      <c r="B686" s="44"/>
      <c r="C686" s="40" t="s">
        <v>21</v>
      </c>
      <c r="D686" s="40" t="s">
        <v>21</v>
      </c>
      <c r="E686" s="35">
        <v>1072324</v>
      </c>
      <c r="F686" s="37"/>
      <c r="G686" s="36"/>
      <c r="H686" s="51">
        <f t="shared" si="49"/>
        <v>1072324</v>
      </c>
    </row>
    <row r="687" spans="1:8" ht="12.75" hidden="1">
      <c r="A687" s="43"/>
      <c r="B687" s="44"/>
      <c r="C687" s="40" t="s">
        <v>22</v>
      </c>
      <c r="D687" s="40" t="s">
        <v>22</v>
      </c>
      <c r="E687" s="35">
        <v>81000</v>
      </c>
      <c r="F687" s="37"/>
      <c r="G687" s="36"/>
      <c r="H687" s="51">
        <f t="shared" si="49"/>
        <v>81000</v>
      </c>
    </row>
    <row r="688" spans="1:8" ht="12.75" hidden="1">
      <c r="A688" s="43"/>
      <c r="B688" s="44"/>
      <c r="C688" s="40" t="s">
        <v>23</v>
      </c>
      <c r="D688" s="40" t="s">
        <v>23</v>
      </c>
      <c r="E688" s="35">
        <v>196700</v>
      </c>
      <c r="F688" s="37"/>
      <c r="G688" s="36"/>
      <c r="H688" s="51">
        <f t="shared" si="49"/>
        <v>196700</v>
      </c>
    </row>
    <row r="689" spans="1:8" ht="12.75" hidden="1">
      <c r="A689" s="43"/>
      <c r="B689" s="44"/>
      <c r="C689" s="40" t="s">
        <v>24</v>
      </c>
      <c r="D689" s="40" t="s">
        <v>24</v>
      </c>
      <c r="E689" s="35">
        <v>27600</v>
      </c>
      <c r="F689" s="37"/>
      <c r="G689" s="36"/>
      <c r="H689" s="51">
        <f t="shared" si="49"/>
        <v>27600</v>
      </c>
    </row>
    <row r="690" spans="1:8" ht="12.75" hidden="1">
      <c r="A690" s="43"/>
      <c r="B690" s="44"/>
      <c r="C690" s="40" t="s">
        <v>13</v>
      </c>
      <c r="D690" s="40" t="s">
        <v>13</v>
      </c>
      <c r="E690" s="35">
        <v>11249</v>
      </c>
      <c r="F690" s="37"/>
      <c r="G690" s="36"/>
      <c r="H690" s="51">
        <f t="shared" si="49"/>
        <v>11249</v>
      </c>
    </row>
    <row r="691" spans="1:8" ht="12.75" hidden="1">
      <c r="A691" s="43"/>
      <c r="B691" s="44"/>
      <c r="C691" s="40" t="s">
        <v>88</v>
      </c>
      <c r="D691" s="40" t="s">
        <v>88</v>
      </c>
      <c r="E691" s="35">
        <v>1000</v>
      </c>
      <c r="F691" s="37"/>
      <c r="G691" s="36"/>
      <c r="H691" s="51">
        <f t="shared" si="49"/>
        <v>1000</v>
      </c>
    </row>
    <row r="692" spans="1:8" ht="12.75" hidden="1">
      <c r="A692" s="43"/>
      <c r="B692" s="44"/>
      <c r="C692" s="40" t="s">
        <v>31</v>
      </c>
      <c r="D692" s="40" t="s">
        <v>31</v>
      </c>
      <c r="E692" s="35">
        <v>44500</v>
      </c>
      <c r="F692" s="37"/>
      <c r="G692" s="36"/>
      <c r="H692" s="51">
        <f t="shared" si="49"/>
        <v>44500</v>
      </c>
    </row>
    <row r="693" spans="1:8" ht="12.75" hidden="1">
      <c r="A693" s="43"/>
      <c r="B693" s="44"/>
      <c r="C693" s="40" t="s">
        <v>32</v>
      </c>
      <c r="D693" s="40" t="s">
        <v>32</v>
      </c>
      <c r="E693" s="35">
        <v>2000</v>
      </c>
      <c r="F693" s="37"/>
      <c r="G693" s="36"/>
      <c r="H693" s="51">
        <f t="shared" si="49"/>
        <v>2000</v>
      </c>
    </row>
    <row r="694" spans="1:8" ht="12.75" hidden="1">
      <c r="A694" s="43"/>
      <c r="B694" s="44"/>
      <c r="C694" s="40" t="s">
        <v>9</v>
      </c>
      <c r="D694" s="40" t="s">
        <v>9</v>
      </c>
      <c r="E694" s="35">
        <v>28600</v>
      </c>
      <c r="F694" s="37"/>
      <c r="G694" s="36"/>
      <c r="H694" s="51">
        <f t="shared" si="49"/>
        <v>28600</v>
      </c>
    </row>
    <row r="695" spans="1:8" ht="12.75" hidden="1">
      <c r="A695" s="43"/>
      <c r="B695" s="44"/>
      <c r="C695" s="40" t="s">
        <v>27</v>
      </c>
      <c r="D695" s="40" t="s">
        <v>27</v>
      </c>
      <c r="E695" s="35">
        <v>1500</v>
      </c>
      <c r="F695" s="37"/>
      <c r="G695" s="36"/>
      <c r="H695" s="51">
        <f t="shared" si="49"/>
        <v>1500</v>
      </c>
    </row>
    <row r="696" spans="1:8" ht="12.75" hidden="1">
      <c r="A696" s="43"/>
      <c r="B696" s="44"/>
      <c r="C696" s="40" t="s">
        <v>33</v>
      </c>
      <c r="D696" s="40" t="s">
        <v>33</v>
      </c>
      <c r="E696" s="35">
        <v>2000</v>
      </c>
      <c r="F696" s="37"/>
      <c r="G696" s="36"/>
      <c r="H696" s="51">
        <f t="shared" si="49"/>
        <v>2000</v>
      </c>
    </row>
    <row r="697" spans="1:8" ht="12.75" hidden="1">
      <c r="A697" s="43"/>
      <c r="B697" s="44"/>
      <c r="C697" s="40" t="s">
        <v>34</v>
      </c>
      <c r="D697" s="40" t="s">
        <v>34</v>
      </c>
      <c r="E697" s="35">
        <v>80287</v>
      </c>
      <c r="F697" s="37"/>
      <c r="G697" s="36"/>
      <c r="H697" s="51">
        <f t="shared" si="49"/>
        <v>80287</v>
      </c>
    </row>
    <row r="698" spans="1:8" ht="12.75" hidden="1">
      <c r="A698" s="43"/>
      <c r="B698" s="44"/>
      <c r="C698" s="40" t="s">
        <v>35</v>
      </c>
      <c r="D698" s="40"/>
      <c r="E698" s="35">
        <v>250</v>
      </c>
      <c r="F698" s="37"/>
      <c r="G698" s="236"/>
      <c r="H698" s="51">
        <f t="shared" si="49"/>
        <v>250</v>
      </c>
    </row>
    <row r="699" spans="1:8" ht="12.75" hidden="1">
      <c r="A699" s="45"/>
      <c r="B699" s="46"/>
      <c r="C699" s="49" t="s">
        <v>10</v>
      </c>
      <c r="D699" s="49" t="s">
        <v>10</v>
      </c>
      <c r="E699" s="41">
        <f>SUM(E685:E698)</f>
        <v>1550010</v>
      </c>
      <c r="F699" s="41">
        <f>SUM(F685:F698)</f>
        <v>0</v>
      </c>
      <c r="G699" s="41">
        <f>SUM(G685:G697)</f>
        <v>0</v>
      </c>
      <c r="H699" s="41">
        <f>SUM(H685:H698)</f>
        <v>1550010</v>
      </c>
    </row>
    <row r="700" spans="1:8" ht="12.75" hidden="1">
      <c r="A700" s="43" t="s">
        <v>39</v>
      </c>
      <c r="B700" s="44" t="s">
        <v>57</v>
      </c>
      <c r="C700" s="40" t="s">
        <v>9</v>
      </c>
      <c r="D700" s="40" t="s">
        <v>9</v>
      </c>
      <c r="E700" s="35"/>
      <c r="F700" s="37"/>
      <c r="G700" s="36"/>
      <c r="H700" s="51">
        <f t="shared" si="49"/>
        <v>0</v>
      </c>
    </row>
    <row r="701" spans="1:9" ht="12.75" hidden="1">
      <c r="A701" s="45"/>
      <c r="B701" s="46"/>
      <c r="C701" s="49" t="s">
        <v>10</v>
      </c>
      <c r="D701" s="49" t="s">
        <v>10</v>
      </c>
      <c r="E701" s="26">
        <f>SUM(E700)</f>
        <v>0</v>
      </c>
      <c r="F701" s="26">
        <f>SUM(F700)</f>
        <v>0</v>
      </c>
      <c r="G701" s="26">
        <f>SUM(G700)</f>
        <v>0</v>
      </c>
      <c r="H701" s="26">
        <f>SUM(H700)</f>
        <v>0</v>
      </c>
      <c r="I701" s="26"/>
    </row>
    <row r="702" spans="1:8" ht="12.75" hidden="1">
      <c r="A702" s="43" t="s">
        <v>39</v>
      </c>
      <c r="B702" s="44" t="s">
        <v>42</v>
      </c>
      <c r="C702" s="40" t="s">
        <v>34</v>
      </c>
      <c r="D702" s="40" t="s">
        <v>34</v>
      </c>
      <c r="E702" s="35"/>
      <c r="F702" s="37"/>
      <c r="G702" s="36"/>
      <c r="H702" s="51">
        <f t="shared" si="49"/>
        <v>0</v>
      </c>
    </row>
    <row r="703" spans="1:8" ht="12.75" hidden="1">
      <c r="A703" s="45"/>
      <c r="B703" s="46"/>
      <c r="C703" s="49" t="s">
        <v>10</v>
      </c>
      <c r="D703" s="49" t="s">
        <v>10</v>
      </c>
      <c r="E703" s="26">
        <f>SUM(E702)</f>
        <v>0</v>
      </c>
      <c r="F703" s="26">
        <f>SUM(F702)</f>
        <v>0</v>
      </c>
      <c r="G703" s="26">
        <f>SUM(G702)</f>
        <v>0</v>
      </c>
      <c r="H703" s="26">
        <f>SUM(H702)</f>
        <v>0</v>
      </c>
    </row>
    <row r="704" spans="1:8" ht="12.75" hidden="1">
      <c r="A704" s="43" t="s">
        <v>53</v>
      </c>
      <c r="B704" s="44" t="s">
        <v>102</v>
      </c>
      <c r="C704" s="40" t="s">
        <v>103</v>
      </c>
      <c r="D704" s="40" t="s">
        <v>103</v>
      </c>
      <c r="E704" s="35"/>
      <c r="F704" s="37"/>
      <c r="G704" s="36"/>
      <c r="H704" s="51">
        <f t="shared" si="49"/>
        <v>0</v>
      </c>
    </row>
    <row r="705" spans="1:8" ht="13.5" hidden="1" thickBot="1">
      <c r="A705" s="45"/>
      <c r="B705" s="46"/>
      <c r="C705" s="49" t="s">
        <v>10</v>
      </c>
      <c r="D705" s="49" t="s">
        <v>10</v>
      </c>
      <c r="E705" s="26">
        <f>SUM(E704)</f>
        <v>0</v>
      </c>
      <c r="F705" s="26">
        <f>SUM(F704)</f>
        <v>0</v>
      </c>
      <c r="G705" s="26">
        <f>SUM(G704)</f>
        <v>0</v>
      </c>
      <c r="H705" s="26">
        <f>SUM(H704)</f>
        <v>0</v>
      </c>
    </row>
    <row r="706" spans="1:8" ht="13.5" hidden="1" thickBot="1">
      <c r="A706" s="87" t="s">
        <v>3</v>
      </c>
      <c r="B706" s="87"/>
      <c r="C706" s="87"/>
      <c r="D706" s="87"/>
      <c r="E706" s="57">
        <f>SUM(E699,E701,E703,E705)</f>
        <v>1550010</v>
      </c>
      <c r="F706" s="57">
        <f>SUM(F699,F701,F703,F705)</f>
        <v>0</v>
      </c>
      <c r="G706" s="57">
        <f>SUM(G699,G701,G703,G705)</f>
        <v>0</v>
      </c>
      <c r="H706" s="57">
        <f>SUM(H699,H701,H703,H705)</f>
        <v>1550010</v>
      </c>
    </row>
    <row r="707" spans="1:9" ht="13.5" hidden="1" thickBot="1">
      <c r="A707" s="65"/>
      <c r="B707" s="66"/>
      <c r="C707" s="66"/>
      <c r="D707" s="66"/>
      <c r="E707" s="67"/>
      <c r="F707" s="67"/>
      <c r="G707" s="68"/>
      <c r="H707" s="67"/>
      <c r="I707" s="58"/>
    </row>
    <row r="708" spans="1:8" ht="18.75" hidden="1" thickBot="1">
      <c r="A708" s="341" t="s">
        <v>111</v>
      </c>
      <c r="B708" s="342"/>
      <c r="C708" s="342"/>
      <c r="D708" s="342"/>
      <c r="E708" s="190"/>
      <c r="F708" s="102"/>
      <c r="G708" s="102"/>
      <c r="H708" s="102"/>
    </row>
    <row r="709" spans="1:8" ht="48" hidden="1">
      <c r="A709" s="88" t="s">
        <v>0</v>
      </c>
      <c r="B709" s="92"/>
      <c r="C709" s="93"/>
      <c r="D709" s="93"/>
      <c r="E709" s="191"/>
      <c r="F709" s="99"/>
      <c r="G709" s="98" t="s">
        <v>2</v>
      </c>
      <c r="H709" s="90"/>
    </row>
    <row r="710" spans="1:8" ht="13.5" hidden="1" thickBot="1">
      <c r="A710" s="89"/>
      <c r="B710" s="85"/>
      <c r="C710" s="86"/>
      <c r="D710" s="86"/>
      <c r="E710" s="187"/>
      <c r="F710" s="100"/>
      <c r="G710" s="111"/>
      <c r="H710" s="96"/>
    </row>
    <row r="711" spans="1:8" ht="13.5" hidden="1" thickBot="1">
      <c r="A711" s="3" t="s">
        <v>4</v>
      </c>
      <c r="B711" s="4" t="s">
        <v>5</v>
      </c>
      <c r="C711" s="5" t="s">
        <v>6</v>
      </c>
      <c r="D711" s="5" t="s">
        <v>6</v>
      </c>
      <c r="E711" s="188"/>
      <c r="F711" s="101"/>
      <c r="G711" s="112"/>
      <c r="H711" s="97"/>
    </row>
    <row r="712" spans="1:8" ht="13.5" hidden="1" thickBot="1">
      <c r="A712" s="6">
        <v>1</v>
      </c>
      <c r="B712" s="7">
        <v>2</v>
      </c>
      <c r="C712" s="8">
        <v>3</v>
      </c>
      <c r="D712" s="8">
        <v>3</v>
      </c>
      <c r="E712" s="189">
        <v>4</v>
      </c>
      <c r="F712" s="91"/>
      <c r="G712" s="94">
        <v>6</v>
      </c>
      <c r="H712" s="9">
        <v>4</v>
      </c>
    </row>
    <row r="713" spans="1:8" ht="12.75" hidden="1">
      <c r="A713" s="43" t="s">
        <v>39</v>
      </c>
      <c r="B713" s="44" t="s">
        <v>49</v>
      </c>
      <c r="C713" s="40" t="s">
        <v>30</v>
      </c>
      <c r="D713" s="40" t="s">
        <v>30</v>
      </c>
      <c r="E713" s="35">
        <v>12000</v>
      </c>
      <c r="F713" s="37"/>
      <c r="G713" s="36"/>
      <c r="H713" s="51">
        <f aca="true" t="shared" si="50" ref="H713:H744">SUM(E713,F713-G713)</f>
        <v>12000</v>
      </c>
    </row>
    <row r="714" spans="1:8" ht="12.75" hidden="1">
      <c r="A714" s="43"/>
      <c r="B714" s="44"/>
      <c r="C714" s="40" t="s">
        <v>21</v>
      </c>
      <c r="D714" s="40" t="s">
        <v>21</v>
      </c>
      <c r="E714" s="35">
        <v>1752410</v>
      </c>
      <c r="F714" s="37"/>
      <c r="G714" s="36"/>
      <c r="H714" s="51">
        <f t="shared" si="50"/>
        <v>1752410</v>
      </c>
    </row>
    <row r="715" spans="1:8" ht="12.75" hidden="1">
      <c r="A715" s="43"/>
      <c r="B715" s="44"/>
      <c r="C715" s="40" t="s">
        <v>22</v>
      </c>
      <c r="D715" s="40" t="s">
        <v>22</v>
      </c>
      <c r="E715" s="35">
        <v>150378</v>
      </c>
      <c r="F715" s="37"/>
      <c r="G715" s="36"/>
      <c r="H715" s="51">
        <f t="shared" si="50"/>
        <v>150378</v>
      </c>
    </row>
    <row r="716" spans="1:8" ht="12.75" hidden="1">
      <c r="A716" s="43"/>
      <c r="B716" s="44"/>
      <c r="C716" s="40" t="s">
        <v>23</v>
      </c>
      <c r="D716" s="40" t="s">
        <v>23</v>
      </c>
      <c r="E716" s="35">
        <v>329115</v>
      </c>
      <c r="F716" s="37"/>
      <c r="G716" s="36"/>
      <c r="H716" s="51">
        <f t="shared" si="50"/>
        <v>329115</v>
      </c>
    </row>
    <row r="717" spans="1:8" ht="12.75" hidden="1">
      <c r="A717" s="43"/>
      <c r="B717" s="44"/>
      <c r="C717" s="40" t="s">
        <v>24</v>
      </c>
      <c r="D717" s="40" t="s">
        <v>24</v>
      </c>
      <c r="E717" s="35">
        <v>46182</v>
      </c>
      <c r="F717" s="37"/>
      <c r="G717" s="36"/>
      <c r="H717" s="51">
        <f t="shared" si="50"/>
        <v>46182</v>
      </c>
    </row>
    <row r="718" spans="1:8" ht="12.75" hidden="1">
      <c r="A718" s="43"/>
      <c r="B718" s="44"/>
      <c r="C718" s="40" t="s">
        <v>13</v>
      </c>
      <c r="D718" s="40" t="s">
        <v>13</v>
      </c>
      <c r="E718" s="35">
        <v>22940</v>
      </c>
      <c r="F718" s="37"/>
      <c r="G718" s="36"/>
      <c r="H718" s="51">
        <f t="shared" si="50"/>
        <v>22940</v>
      </c>
    </row>
    <row r="719" spans="1:8" ht="12.75" hidden="1">
      <c r="A719" s="43"/>
      <c r="B719" s="44"/>
      <c r="C719" s="40" t="s">
        <v>88</v>
      </c>
      <c r="D719" s="40" t="s">
        <v>88</v>
      </c>
      <c r="E719" s="35">
        <v>3000</v>
      </c>
      <c r="F719" s="37"/>
      <c r="G719" s="36"/>
      <c r="H719" s="51">
        <f t="shared" si="50"/>
        <v>3000</v>
      </c>
    </row>
    <row r="720" spans="1:8" ht="12.75" hidden="1">
      <c r="A720" s="43"/>
      <c r="B720" s="44"/>
      <c r="C720" s="40" t="s">
        <v>31</v>
      </c>
      <c r="D720" s="40" t="s">
        <v>31</v>
      </c>
      <c r="E720" s="35">
        <v>196449</v>
      </c>
      <c r="F720" s="37"/>
      <c r="G720" s="36"/>
      <c r="H720" s="51">
        <f t="shared" si="50"/>
        <v>196449</v>
      </c>
    </row>
    <row r="721" spans="1:8" ht="12.75" hidden="1">
      <c r="A721" s="43"/>
      <c r="B721" s="44"/>
      <c r="C721" s="40" t="s">
        <v>32</v>
      </c>
      <c r="D721" s="40" t="s">
        <v>32</v>
      </c>
      <c r="E721" s="35">
        <v>155346</v>
      </c>
      <c r="F721" s="37"/>
      <c r="G721" s="36"/>
      <c r="H721" s="51">
        <f t="shared" si="50"/>
        <v>155346</v>
      </c>
    </row>
    <row r="722" spans="1:8" ht="12.75" hidden="1">
      <c r="A722" s="43"/>
      <c r="B722" s="44"/>
      <c r="C722" s="40" t="s">
        <v>9</v>
      </c>
      <c r="D722" s="40" t="s">
        <v>9</v>
      </c>
      <c r="E722" s="35">
        <v>34974</v>
      </c>
      <c r="F722" s="37"/>
      <c r="G722" s="36"/>
      <c r="H722" s="51">
        <f t="shared" si="50"/>
        <v>34974</v>
      </c>
    </row>
    <row r="723" spans="1:8" ht="12.75" hidden="1">
      <c r="A723" s="43"/>
      <c r="B723" s="44"/>
      <c r="C723" s="40" t="s">
        <v>27</v>
      </c>
      <c r="D723" s="40" t="s">
        <v>27</v>
      </c>
      <c r="E723" s="35">
        <v>600</v>
      </c>
      <c r="F723" s="37"/>
      <c r="G723" s="36"/>
      <c r="H723" s="51">
        <f t="shared" si="50"/>
        <v>600</v>
      </c>
    </row>
    <row r="724" spans="1:8" ht="12.75" hidden="1">
      <c r="A724" s="43"/>
      <c r="B724" s="44"/>
      <c r="C724" s="40" t="s">
        <v>33</v>
      </c>
      <c r="D724" s="40" t="s">
        <v>33</v>
      </c>
      <c r="E724" s="35">
        <v>5600</v>
      </c>
      <c r="F724" s="37"/>
      <c r="G724" s="36"/>
      <c r="H724" s="51">
        <f t="shared" si="50"/>
        <v>5600</v>
      </c>
    </row>
    <row r="725" spans="1:8" ht="12.75" hidden="1">
      <c r="A725" s="43"/>
      <c r="B725" s="44"/>
      <c r="C725" s="40" t="s">
        <v>34</v>
      </c>
      <c r="D725" s="40" t="s">
        <v>34</v>
      </c>
      <c r="E725" s="35">
        <v>116710</v>
      </c>
      <c r="F725" s="37"/>
      <c r="G725" s="36"/>
      <c r="H725" s="51">
        <f t="shared" si="50"/>
        <v>116710</v>
      </c>
    </row>
    <row r="726" spans="1:8" ht="12.75" hidden="1">
      <c r="A726" s="43"/>
      <c r="B726" s="44"/>
      <c r="C726" s="40" t="s">
        <v>35</v>
      </c>
      <c r="D726" s="40"/>
      <c r="E726" s="35">
        <v>2600</v>
      </c>
      <c r="F726" s="37"/>
      <c r="G726" s="236"/>
      <c r="H726" s="51">
        <f t="shared" si="50"/>
        <v>2600</v>
      </c>
    </row>
    <row r="727" spans="1:8" ht="12.75" hidden="1">
      <c r="A727" s="45"/>
      <c r="B727" s="46"/>
      <c r="C727" s="49" t="s">
        <v>10</v>
      </c>
      <c r="D727" s="49" t="s">
        <v>10</v>
      </c>
      <c r="E727" s="41">
        <f>SUM(E713:E726)</f>
        <v>2828304</v>
      </c>
      <c r="F727" s="41">
        <f>SUM(F713:F726)</f>
        <v>0</v>
      </c>
      <c r="G727" s="41">
        <f>SUM(G713:G726)</f>
        <v>0</v>
      </c>
      <c r="H727" s="41">
        <f>SUM(H713:H726)</f>
        <v>2828304</v>
      </c>
    </row>
    <row r="728" spans="1:8" ht="12.75" hidden="1">
      <c r="A728" s="43" t="s">
        <v>39</v>
      </c>
      <c r="B728" s="44" t="s">
        <v>57</v>
      </c>
      <c r="C728" s="40" t="s">
        <v>9</v>
      </c>
      <c r="D728" s="40" t="s">
        <v>9</v>
      </c>
      <c r="E728" s="35"/>
      <c r="F728" s="37"/>
      <c r="G728" s="36"/>
      <c r="H728" s="51">
        <f t="shared" si="50"/>
        <v>0</v>
      </c>
    </row>
    <row r="729" spans="1:8" ht="12.75" hidden="1">
      <c r="A729" s="45"/>
      <c r="B729" s="46"/>
      <c r="C729" s="49" t="s">
        <v>10</v>
      </c>
      <c r="D729" s="49" t="s">
        <v>10</v>
      </c>
      <c r="E729" s="26">
        <f>SUM(E728)</f>
        <v>0</v>
      </c>
      <c r="F729" s="26">
        <f>SUM(F728)</f>
        <v>0</v>
      </c>
      <c r="G729" s="26">
        <f>SUM(G728)</f>
        <v>0</v>
      </c>
      <c r="H729" s="26">
        <f>SUM(H728)</f>
        <v>0</v>
      </c>
    </row>
    <row r="730" spans="1:8" ht="12.75" hidden="1">
      <c r="A730" s="43" t="s">
        <v>39</v>
      </c>
      <c r="B730" s="44" t="s">
        <v>42</v>
      </c>
      <c r="C730" s="40" t="s">
        <v>34</v>
      </c>
      <c r="D730" s="40" t="s">
        <v>34</v>
      </c>
      <c r="E730" s="35"/>
      <c r="F730" s="37"/>
      <c r="G730" s="36"/>
      <c r="H730" s="51">
        <f t="shared" si="50"/>
        <v>0</v>
      </c>
    </row>
    <row r="731" spans="1:8" ht="12.75" hidden="1">
      <c r="A731" s="45"/>
      <c r="B731" s="46"/>
      <c r="C731" s="49" t="s">
        <v>10</v>
      </c>
      <c r="D731" s="49" t="s">
        <v>10</v>
      </c>
      <c r="E731" s="26">
        <f>SUM(E730)</f>
        <v>0</v>
      </c>
      <c r="F731" s="26">
        <f>SUM(F730)</f>
        <v>0</v>
      </c>
      <c r="G731" s="26">
        <f>SUM(G730)</f>
        <v>0</v>
      </c>
      <c r="H731" s="26">
        <f>SUM(H730)</f>
        <v>0</v>
      </c>
    </row>
    <row r="732" spans="1:8" ht="12.75" hidden="1">
      <c r="A732" s="43" t="s">
        <v>53</v>
      </c>
      <c r="B732" s="44" t="s">
        <v>100</v>
      </c>
      <c r="C732" s="40" t="s">
        <v>30</v>
      </c>
      <c r="D732" s="40" t="s">
        <v>30</v>
      </c>
      <c r="E732" s="35">
        <v>1578</v>
      </c>
      <c r="F732" s="42"/>
      <c r="G732" s="36"/>
      <c r="H732" s="51">
        <f t="shared" si="50"/>
        <v>1578</v>
      </c>
    </row>
    <row r="733" spans="1:8" ht="12.75" hidden="1">
      <c r="A733" s="43"/>
      <c r="B733" s="44"/>
      <c r="C733" s="40" t="s">
        <v>21</v>
      </c>
      <c r="D733" s="40" t="s">
        <v>21</v>
      </c>
      <c r="E733" s="35">
        <v>138412</v>
      </c>
      <c r="F733" s="37"/>
      <c r="G733" s="36"/>
      <c r="H733" s="51">
        <f t="shared" si="50"/>
        <v>138412</v>
      </c>
    </row>
    <row r="734" spans="1:8" ht="12.75" hidden="1">
      <c r="A734" s="43"/>
      <c r="B734" s="44"/>
      <c r="C734" s="40" t="s">
        <v>22</v>
      </c>
      <c r="D734" s="40" t="s">
        <v>22</v>
      </c>
      <c r="E734" s="35">
        <v>11985</v>
      </c>
      <c r="F734" s="37"/>
      <c r="G734" s="36"/>
      <c r="H734" s="51">
        <f t="shared" si="50"/>
        <v>11985</v>
      </c>
    </row>
    <row r="735" spans="1:8" ht="12.75" hidden="1">
      <c r="A735" s="43"/>
      <c r="B735" s="44"/>
      <c r="C735" s="40" t="s">
        <v>23</v>
      </c>
      <c r="D735" s="40" t="s">
        <v>23</v>
      </c>
      <c r="E735" s="35">
        <v>25058</v>
      </c>
      <c r="F735" s="37"/>
      <c r="G735" s="36"/>
      <c r="H735" s="51">
        <f t="shared" si="50"/>
        <v>25058</v>
      </c>
    </row>
    <row r="736" spans="1:8" ht="12.75" hidden="1">
      <c r="A736" s="43"/>
      <c r="B736" s="44"/>
      <c r="C736" s="40" t="s">
        <v>24</v>
      </c>
      <c r="D736" s="40" t="s">
        <v>24</v>
      </c>
      <c r="E736" s="35">
        <v>3516</v>
      </c>
      <c r="F736" s="37"/>
      <c r="G736" s="36"/>
      <c r="H736" s="51">
        <f t="shared" si="50"/>
        <v>3516</v>
      </c>
    </row>
    <row r="737" spans="1:8" ht="12.75" hidden="1">
      <c r="A737" s="43"/>
      <c r="B737" s="44"/>
      <c r="C737" s="40" t="s">
        <v>13</v>
      </c>
      <c r="D737" s="40" t="s">
        <v>13</v>
      </c>
      <c r="E737" s="35">
        <v>1200</v>
      </c>
      <c r="F737" s="37"/>
      <c r="G737" s="36"/>
      <c r="H737" s="51">
        <f t="shared" si="50"/>
        <v>1200</v>
      </c>
    </row>
    <row r="738" spans="1:8" ht="12.75" hidden="1">
      <c r="A738" s="43"/>
      <c r="B738" s="44"/>
      <c r="C738" s="40" t="s">
        <v>31</v>
      </c>
      <c r="D738" s="40" t="s">
        <v>31</v>
      </c>
      <c r="E738" s="35">
        <v>52637</v>
      </c>
      <c r="F738" s="37"/>
      <c r="G738" s="36"/>
      <c r="H738" s="51">
        <f t="shared" si="50"/>
        <v>52637</v>
      </c>
    </row>
    <row r="739" spans="1:8" ht="12.75" hidden="1">
      <c r="A739" s="43"/>
      <c r="B739" s="44"/>
      <c r="C739" s="40" t="s">
        <v>32</v>
      </c>
      <c r="D739" s="40" t="s">
        <v>32</v>
      </c>
      <c r="E739" s="35">
        <v>11357</v>
      </c>
      <c r="F739" s="37"/>
      <c r="G739" s="36"/>
      <c r="H739" s="51">
        <f t="shared" si="50"/>
        <v>11357</v>
      </c>
    </row>
    <row r="740" spans="1:8" ht="12.75" hidden="1">
      <c r="A740" s="43"/>
      <c r="B740" s="44"/>
      <c r="C740" s="40" t="s">
        <v>9</v>
      </c>
      <c r="D740" s="40" t="s">
        <v>9</v>
      </c>
      <c r="E740" s="35">
        <v>5735</v>
      </c>
      <c r="F740" s="37"/>
      <c r="G740" s="36"/>
      <c r="H740" s="51">
        <f t="shared" si="50"/>
        <v>5735</v>
      </c>
    </row>
    <row r="741" spans="1:8" ht="12.75" hidden="1">
      <c r="A741" s="43"/>
      <c r="B741" s="44"/>
      <c r="C741" s="40" t="s">
        <v>27</v>
      </c>
      <c r="D741" s="40" t="s">
        <v>27</v>
      </c>
      <c r="E741" s="35">
        <v>6959</v>
      </c>
      <c r="F741" s="37"/>
      <c r="G741" s="36"/>
      <c r="H741" s="51">
        <f t="shared" si="50"/>
        <v>6959</v>
      </c>
    </row>
    <row r="742" spans="1:8" ht="12.75" hidden="1">
      <c r="A742" s="43"/>
      <c r="B742" s="44"/>
      <c r="C742" s="40" t="s">
        <v>34</v>
      </c>
      <c r="D742" s="40" t="s">
        <v>34</v>
      </c>
      <c r="E742" s="35"/>
      <c r="F742" s="37"/>
      <c r="G742" s="36"/>
      <c r="H742" s="51">
        <f t="shared" si="50"/>
        <v>0</v>
      </c>
    </row>
    <row r="743" spans="1:8" ht="12.75" hidden="1">
      <c r="A743" s="45"/>
      <c r="B743" s="46"/>
      <c r="C743" s="49" t="s">
        <v>10</v>
      </c>
      <c r="D743" s="49" t="s">
        <v>10</v>
      </c>
      <c r="E743" s="26">
        <f>SUM(E732:E742)</f>
        <v>258437</v>
      </c>
      <c r="F743" s="26">
        <f>SUM(F732:F742)</f>
        <v>0</v>
      </c>
      <c r="G743" s="26">
        <f>SUM(G732:G742)</f>
        <v>0</v>
      </c>
      <c r="H743" s="26">
        <f>SUM(H732:H742)</f>
        <v>258437</v>
      </c>
    </row>
    <row r="744" spans="1:8" ht="12.75" hidden="1">
      <c r="A744" s="43" t="s">
        <v>53</v>
      </c>
      <c r="B744" s="44" t="s">
        <v>102</v>
      </c>
      <c r="C744" s="40" t="s">
        <v>103</v>
      </c>
      <c r="D744" s="40" t="s">
        <v>103</v>
      </c>
      <c r="E744" s="35"/>
      <c r="F744" s="37"/>
      <c r="G744" s="36"/>
      <c r="H744" s="51">
        <f t="shared" si="50"/>
        <v>0</v>
      </c>
    </row>
    <row r="745" spans="1:8" ht="13.5" hidden="1" thickBot="1">
      <c r="A745" s="43"/>
      <c r="B745" s="44"/>
      <c r="C745" s="48" t="s">
        <v>10</v>
      </c>
      <c r="D745" s="48" t="s">
        <v>10</v>
      </c>
      <c r="E745" s="41">
        <f>SUM(E744:E744)</f>
        <v>0</v>
      </c>
      <c r="F745" s="50">
        <f>SUM(F744:F744)</f>
        <v>0</v>
      </c>
      <c r="G745" s="47"/>
      <c r="H745" s="41">
        <f>SUM(H744:H744)</f>
        <v>0</v>
      </c>
    </row>
    <row r="746" spans="1:8" ht="13.5" hidden="1" thickBot="1">
      <c r="A746" s="87" t="s">
        <v>3</v>
      </c>
      <c r="B746" s="87"/>
      <c r="C746" s="87"/>
      <c r="D746" s="87"/>
      <c r="E746" s="57">
        <f>SUM(E745,E743,E731,E729,E727)</f>
        <v>3086741</v>
      </c>
      <c r="F746" s="57">
        <f>SUM(F745,F743,F731,F729,F727)</f>
        <v>0</v>
      </c>
      <c r="G746" s="57">
        <f>SUM(G745,G743,G731,G729,G727)</f>
        <v>0</v>
      </c>
      <c r="H746" s="57">
        <f>SUM(H745,H743,H731,H729,H727)</f>
        <v>3086741</v>
      </c>
    </row>
    <row r="747" spans="1:9" ht="13.5" hidden="1" thickBot="1">
      <c r="A747" s="65"/>
      <c r="B747" s="66"/>
      <c r="C747" s="66"/>
      <c r="D747" s="66"/>
      <c r="E747" s="67"/>
      <c r="F747" s="67"/>
      <c r="G747" s="68"/>
      <c r="H747" s="67"/>
      <c r="I747" s="58"/>
    </row>
    <row r="748" spans="1:8" ht="18.75" hidden="1" thickBot="1">
      <c r="A748" s="60"/>
      <c r="B748" s="2"/>
      <c r="C748" s="102"/>
      <c r="D748" s="227" t="s">
        <v>112</v>
      </c>
      <c r="E748" s="190"/>
      <c r="F748" s="102"/>
      <c r="G748" s="2"/>
      <c r="H748" s="102"/>
    </row>
    <row r="749" spans="1:8" ht="48" hidden="1">
      <c r="A749" s="88" t="s">
        <v>0</v>
      </c>
      <c r="B749" s="92"/>
      <c r="C749" s="93"/>
      <c r="D749" s="93"/>
      <c r="E749" s="191"/>
      <c r="F749" s="99"/>
      <c r="G749" s="98" t="s">
        <v>2</v>
      </c>
      <c r="H749" s="90"/>
    </row>
    <row r="750" spans="1:8" ht="13.5" hidden="1" thickBot="1">
      <c r="A750" s="89"/>
      <c r="B750" s="85"/>
      <c r="C750" s="86"/>
      <c r="D750" s="86"/>
      <c r="E750" s="187"/>
      <c r="F750" s="100"/>
      <c r="G750" s="111"/>
      <c r="H750" s="96"/>
    </row>
    <row r="751" spans="1:8" ht="13.5" hidden="1" thickBot="1">
      <c r="A751" s="3" t="s">
        <v>4</v>
      </c>
      <c r="B751" s="4" t="s">
        <v>5</v>
      </c>
      <c r="C751" s="5" t="s">
        <v>6</v>
      </c>
      <c r="D751" s="5" t="s">
        <v>6</v>
      </c>
      <c r="E751" s="188"/>
      <c r="F751" s="101"/>
      <c r="G751" s="112"/>
      <c r="H751" s="97"/>
    </row>
    <row r="752" spans="1:8" ht="13.5" hidden="1" thickBot="1">
      <c r="A752" s="6">
        <v>1</v>
      </c>
      <c r="B752" s="7">
        <v>2</v>
      </c>
      <c r="C752" s="8">
        <v>3</v>
      </c>
      <c r="D752" s="8">
        <v>3</v>
      </c>
      <c r="E752" s="189">
        <v>4</v>
      </c>
      <c r="F752" s="91"/>
      <c r="G752" s="94">
        <v>6</v>
      </c>
      <c r="H752" s="9">
        <v>4</v>
      </c>
    </row>
    <row r="753" spans="1:8" ht="12.75" hidden="1">
      <c r="A753" s="43" t="s">
        <v>39</v>
      </c>
      <c r="B753" s="44" t="s">
        <v>49</v>
      </c>
      <c r="C753" s="40" t="s">
        <v>30</v>
      </c>
      <c r="D753" s="40" t="s">
        <v>30</v>
      </c>
      <c r="E753" s="35">
        <v>12000</v>
      </c>
      <c r="F753" s="37"/>
      <c r="G753" s="36"/>
      <c r="H753" s="51">
        <f aca="true" t="shared" si="51" ref="H753:H788">SUM(E753,F753-G753)</f>
        <v>12000</v>
      </c>
    </row>
    <row r="754" spans="1:8" ht="12.75" hidden="1">
      <c r="A754" s="43"/>
      <c r="B754" s="44"/>
      <c r="C754" s="40" t="s">
        <v>21</v>
      </c>
      <c r="D754" s="40" t="s">
        <v>21</v>
      </c>
      <c r="E754" s="35">
        <v>1379334</v>
      </c>
      <c r="F754" s="37"/>
      <c r="G754" s="36"/>
      <c r="H754" s="51">
        <f t="shared" si="51"/>
        <v>1379334</v>
      </c>
    </row>
    <row r="755" spans="1:8" ht="12.75" hidden="1">
      <c r="A755" s="43"/>
      <c r="B755" s="44"/>
      <c r="C755" s="40" t="s">
        <v>22</v>
      </c>
      <c r="D755" s="40" t="s">
        <v>22</v>
      </c>
      <c r="E755" s="35">
        <v>117328</v>
      </c>
      <c r="F755" s="37"/>
      <c r="G755" s="36"/>
      <c r="H755" s="51">
        <f t="shared" si="51"/>
        <v>117328</v>
      </c>
    </row>
    <row r="756" spans="1:8" ht="12.75" hidden="1">
      <c r="A756" s="43"/>
      <c r="B756" s="44"/>
      <c r="C756" s="40" t="s">
        <v>23</v>
      </c>
      <c r="D756" s="40" t="s">
        <v>23</v>
      </c>
      <c r="E756" s="35">
        <v>250577</v>
      </c>
      <c r="F756" s="37"/>
      <c r="G756" s="36"/>
      <c r="H756" s="51">
        <f t="shared" si="51"/>
        <v>250577</v>
      </c>
    </row>
    <row r="757" spans="1:8" ht="12.75" hidden="1">
      <c r="A757" s="43"/>
      <c r="B757" s="44"/>
      <c r="C757" s="40" t="s">
        <v>24</v>
      </c>
      <c r="D757" s="40" t="s">
        <v>24</v>
      </c>
      <c r="E757" s="35">
        <v>35276</v>
      </c>
      <c r="F757" s="37"/>
      <c r="G757" s="36"/>
      <c r="H757" s="51">
        <f t="shared" si="51"/>
        <v>35276</v>
      </c>
    </row>
    <row r="758" spans="1:8" ht="12.75" hidden="1">
      <c r="A758" s="43"/>
      <c r="B758" s="44"/>
      <c r="C758" s="40" t="s">
        <v>13</v>
      </c>
      <c r="D758" s="40" t="s">
        <v>13</v>
      </c>
      <c r="E758" s="35">
        <v>10000</v>
      </c>
      <c r="F758" s="37"/>
      <c r="G758" s="36"/>
      <c r="H758" s="51">
        <f t="shared" si="51"/>
        <v>10000</v>
      </c>
    </row>
    <row r="759" spans="1:8" ht="12.75" hidden="1">
      <c r="A759" s="43"/>
      <c r="B759" s="44"/>
      <c r="C759" s="40" t="s">
        <v>88</v>
      </c>
      <c r="D759" s="40" t="s">
        <v>88</v>
      </c>
      <c r="E759" s="35">
        <v>3000</v>
      </c>
      <c r="F759" s="37"/>
      <c r="G759" s="36"/>
      <c r="H759" s="51">
        <f t="shared" si="51"/>
        <v>3000</v>
      </c>
    </row>
    <row r="760" spans="1:8" ht="12.75" hidden="1">
      <c r="A760" s="43"/>
      <c r="B760" s="44"/>
      <c r="C760" s="40" t="s">
        <v>31</v>
      </c>
      <c r="D760" s="40" t="s">
        <v>31</v>
      </c>
      <c r="E760" s="35">
        <v>40017</v>
      </c>
      <c r="F760" s="37"/>
      <c r="G760" s="36"/>
      <c r="H760" s="51">
        <f t="shared" si="51"/>
        <v>40017</v>
      </c>
    </row>
    <row r="761" spans="1:8" ht="12.75" hidden="1">
      <c r="A761" s="43"/>
      <c r="B761" s="44"/>
      <c r="C761" s="40" t="s">
        <v>32</v>
      </c>
      <c r="D761" s="40" t="s">
        <v>32</v>
      </c>
      <c r="E761" s="35">
        <v>1000</v>
      </c>
      <c r="F761" s="37"/>
      <c r="G761" s="36"/>
      <c r="H761" s="51">
        <f t="shared" si="51"/>
        <v>1000</v>
      </c>
    </row>
    <row r="762" spans="1:8" ht="12.75" hidden="1">
      <c r="A762" s="43"/>
      <c r="B762" s="44"/>
      <c r="C762" s="40" t="s">
        <v>9</v>
      </c>
      <c r="D762" s="40" t="s">
        <v>9</v>
      </c>
      <c r="E762" s="35">
        <v>20000</v>
      </c>
      <c r="F762" s="37"/>
      <c r="G762" s="36"/>
      <c r="H762" s="51">
        <f t="shared" si="51"/>
        <v>20000</v>
      </c>
    </row>
    <row r="763" spans="1:8" ht="12.75" hidden="1">
      <c r="A763" s="43"/>
      <c r="B763" s="44"/>
      <c r="C763" s="40" t="s">
        <v>27</v>
      </c>
      <c r="D763" s="40" t="s">
        <v>27</v>
      </c>
      <c r="E763" s="35">
        <v>4000</v>
      </c>
      <c r="F763" s="37"/>
      <c r="G763" s="36"/>
      <c r="H763" s="51">
        <f t="shared" si="51"/>
        <v>4000</v>
      </c>
    </row>
    <row r="764" spans="1:8" ht="12.75" hidden="1">
      <c r="A764" s="43"/>
      <c r="B764" s="44"/>
      <c r="C764" s="40" t="s">
        <v>33</v>
      </c>
      <c r="D764" s="40" t="s">
        <v>33</v>
      </c>
      <c r="E764" s="35">
        <v>8000</v>
      </c>
      <c r="F764" s="37"/>
      <c r="G764" s="36"/>
      <c r="H764" s="51">
        <f t="shared" si="51"/>
        <v>8000</v>
      </c>
    </row>
    <row r="765" spans="1:8" ht="12.75" hidden="1">
      <c r="A765" s="43"/>
      <c r="B765" s="44"/>
      <c r="C765" s="40" t="s">
        <v>34</v>
      </c>
      <c r="D765" s="40" t="s">
        <v>34</v>
      </c>
      <c r="E765" s="35">
        <v>96686</v>
      </c>
      <c r="F765" s="37"/>
      <c r="G765" s="36"/>
      <c r="H765" s="51">
        <f t="shared" si="51"/>
        <v>96686</v>
      </c>
    </row>
    <row r="766" spans="1:8" ht="12.75" hidden="1">
      <c r="A766" s="43"/>
      <c r="B766" s="44"/>
      <c r="C766" s="40" t="s">
        <v>67</v>
      </c>
      <c r="D766" s="40" t="s">
        <v>67</v>
      </c>
      <c r="E766" s="35"/>
      <c r="F766" s="37"/>
      <c r="G766" s="36"/>
      <c r="H766" s="51">
        <f t="shared" si="51"/>
        <v>0</v>
      </c>
    </row>
    <row r="767" spans="1:8" ht="12.75" hidden="1">
      <c r="A767" s="45"/>
      <c r="B767" s="46"/>
      <c r="C767" s="49" t="s">
        <v>10</v>
      </c>
      <c r="D767" s="49" t="s">
        <v>10</v>
      </c>
      <c r="E767" s="41">
        <f>SUM(E753:E766)</f>
        <v>1977218</v>
      </c>
      <c r="F767" s="41">
        <f>SUM(F753:F766)</f>
        <v>0</v>
      </c>
      <c r="G767" s="41">
        <f>SUM(G753:G766)</f>
        <v>0</v>
      </c>
      <c r="H767" s="41">
        <f>SUM(H753:H766)</f>
        <v>1977218</v>
      </c>
    </row>
    <row r="768" spans="1:8" ht="12.75" hidden="1">
      <c r="A768" s="43" t="s">
        <v>39</v>
      </c>
      <c r="B768" s="44" t="s">
        <v>57</v>
      </c>
      <c r="C768" s="40" t="s">
        <v>9</v>
      </c>
      <c r="D768" s="40" t="s">
        <v>9</v>
      </c>
      <c r="E768" s="35"/>
      <c r="F768" s="37"/>
      <c r="G768" s="36"/>
      <c r="H768" s="51">
        <f t="shared" si="51"/>
        <v>0</v>
      </c>
    </row>
    <row r="769" spans="1:8" ht="12.75" hidden="1">
      <c r="A769" s="45"/>
      <c r="B769" s="46"/>
      <c r="C769" s="49" t="s">
        <v>10</v>
      </c>
      <c r="D769" s="49" t="s">
        <v>10</v>
      </c>
      <c r="E769" s="26">
        <f>SUM(E768)</f>
        <v>0</v>
      </c>
      <c r="F769" s="26">
        <f>SUM(F768)</f>
        <v>0</v>
      </c>
      <c r="G769" s="26">
        <f>SUM(G768)</f>
        <v>0</v>
      </c>
      <c r="H769" s="26">
        <f>SUM(H768)</f>
        <v>0</v>
      </c>
    </row>
    <row r="770" spans="1:8" ht="12.75" hidden="1">
      <c r="A770" s="43" t="s">
        <v>39</v>
      </c>
      <c r="B770" s="44" t="s">
        <v>42</v>
      </c>
      <c r="C770" s="40" t="s">
        <v>34</v>
      </c>
      <c r="D770" s="40" t="s">
        <v>34</v>
      </c>
      <c r="E770" s="35"/>
      <c r="F770" s="37"/>
      <c r="G770" s="36"/>
      <c r="H770" s="51">
        <f t="shared" si="51"/>
        <v>0</v>
      </c>
    </row>
    <row r="771" spans="1:8" ht="12.75" hidden="1">
      <c r="A771" s="45"/>
      <c r="B771" s="46"/>
      <c r="C771" s="49" t="s">
        <v>10</v>
      </c>
      <c r="D771" s="49" t="s">
        <v>10</v>
      </c>
      <c r="E771" s="26">
        <f>SUM(E770)</f>
        <v>0</v>
      </c>
      <c r="F771" s="26">
        <f>SUM(F770)</f>
        <v>0</v>
      </c>
      <c r="G771" s="26">
        <f>SUM(G770)</f>
        <v>0</v>
      </c>
      <c r="H771" s="26">
        <f>SUM(H770)</f>
        <v>0</v>
      </c>
    </row>
    <row r="772" spans="1:8" ht="12.75" hidden="1">
      <c r="A772" s="43" t="s">
        <v>90</v>
      </c>
      <c r="B772" s="44" t="s">
        <v>91</v>
      </c>
      <c r="C772" s="40" t="s">
        <v>92</v>
      </c>
      <c r="D772" s="40" t="s">
        <v>92</v>
      </c>
      <c r="E772" s="35"/>
      <c r="F772" s="37"/>
      <c r="G772" s="36"/>
      <c r="H772" s="51">
        <f>SUM(E772,F772-G772)</f>
        <v>0</v>
      </c>
    </row>
    <row r="773" spans="1:8" ht="12.75" hidden="1">
      <c r="A773" s="43"/>
      <c r="B773" s="44"/>
      <c r="C773" s="48" t="s">
        <v>10</v>
      </c>
      <c r="D773" s="48" t="s">
        <v>10</v>
      </c>
      <c r="E773" s="41">
        <f>SUM(E772)</f>
        <v>0</v>
      </c>
      <c r="F773" s="41">
        <f>SUM(F772)</f>
        <v>0</v>
      </c>
      <c r="G773" s="41">
        <f>SUM(G772)</f>
        <v>0</v>
      </c>
      <c r="H773" s="41">
        <f>SUM(H772)</f>
        <v>0</v>
      </c>
    </row>
    <row r="774" spans="1:8" ht="12.75" hidden="1">
      <c r="A774" s="43" t="s">
        <v>53</v>
      </c>
      <c r="B774" s="44" t="s">
        <v>100</v>
      </c>
      <c r="C774" s="40" t="s">
        <v>30</v>
      </c>
      <c r="D774" s="40" t="s">
        <v>30</v>
      </c>
      <c r="E774" s="35">
        <v>2197</v>
      </c>
      <c r="F774" s="37"/>
      <c r="G774" s="36"/>
      <c r="H774" s="51">
        <f t="shared" si="51"/>
        <v>2197</v>
      </c>
    </row>
    <row r="775" spans="1:8" ht="12.75" hidden="1">
      <c r="A775" s="43"/>
      <c r="B775" s="44"/>
      <c r="C775" s="40" t="s">
        <v>26</v>
      </c>
      <c r="D775" s="40" t="s">
        <v>26</v>
      </c>
      <c r="E775" s="35">
        <v>2000</v>
      </c>
      <c r="F775" s="37"/>
      <c r="G775" s="36"/>
      <c r="H775" s="51">
        <f t="shared" si="51"/>
        <v>2000</v>
      </c>
    </row>
    <row r="776" spans="1:8" ht="12.75" hidden="1">
      <c r="A776" s="43"/>
      <c r="B776" s="44"/>
      <c r="C776" s="40" t="s">
        <v>21</v>
      </c>
      <c r="D776" s="40" t="s">
        <v>21</v>
      </c>
      <c r="E776" s="35">
        <v>147086</v>
      </c>
      <c r="F776" s="37"/>
      <c r="G776" s="36"/>
      <c r="H776" s="51">
        <f t="shared" si="51"/>
        <v>147086</v>
      </c>
    </row>
    <row r="777" spans="1:8" ht="12.75" hidden="1">
      <c r="A777" s="43"/>
      <c r="B777" s="44"/>
      <c r="C777" s="40" t="s">
        <v>22</v>
      </c>
      <c r="D777" s="40" t="s">
        <v>22</v>
      </c>
      <c r="E777" s="35">
        <v>11674</v>
      </c>
      <c r="F777" s="37"/>
      <c r="G777" s="36"/>
      <c r="H777" s="51">
        <f t="shared" si="51"/>
        <v>11674</v>
      </c>
    </row>
    <row r="778" spans="1:8" ht="12.75" hidden="1">
      <c r="A778" s="43"/>
      <c r="B778" s="44"/>
      <c r="C778" s="40" t="s">
        <v>23</v>
      </c>
      <c r="D778" s="40" t="s">
        <v>23</v>
      </c>
      <c r="E778" s="35">
        <v>26068</v>
      </c>
      <c r="F778" s="37"/>
      <c r="G778" s="36"/>
      <c r="H778" s="51">
        <f t="shared" si="51"/>
        <v>26068</v>
      </c>
    </row>
    <row r="779" spans="1:8" ht="12.75" hidden="1">
      <c r="A779" s="43"/>
      <c r="B779" s="44"/>
      <c r="C779" s="40" t="s">
        <v>24</v>
      </c>
      <c r="D779" s="40" t="s">
        <v>24</v>
      </c>
      <c r="E779" s="35">
        <v>3658</v>
      </c>
      <c r="F779" s="37"/>
      <c r="G779" s="36"/>
      <c r="H779" s="51">
        <f t="shared" si="51"/>
        <v>3658</v>
      </c>
    </row>
    <row r="780" spans="1:8" ht="12.75" hidden="1">
      <c r="A780" s="43"/>
      <c r="B780" s="44"/>
      <c r="C780" s="40" t="s">
        <v>13</v>
      </c>
      <c r="D780" s="40" t="s">
        <v>13</v>
      </c>
      <c r="E780" s="35">
        <v>24496</v>
      </c>
      <c r="F780" s="37"/>
      <c r="G780" s="36"/>
      <c r="H780" s="51">
        <f t="shared" si="51"/>
        <v>24496</v>
      </c>
    </row>
    <row r="781" spans="1:8" ht="12.75" hidden="1">
      <c r="A781" s="43"/>
      <c r="B781" s="44"/>
      <c r="C781" s="40" t="s">
        <v>31</v>
      </c>
      <c r="D781" s="40" t="s">
        <v>31</v>
      </c>
      <c r="E781" s="35">
        <v>78658</v>
      </c>
      <c r="F781" s="37"/>
      <c r="G781" s="36"/>
      <c r="H781" s="51">
        <f t="shared" si="51"/>
        <v>78658</v>
      </c>
    </row>
    <row r="782" spans="1:8" ht="12.75" hidden="1">
      <c r="A782" s="43"/>
      <c r="B782" s="44"/>
      <c r="C782" s="40" t="s">
        <v>32</v>
      </c>
      <c r="D782" s="40" t="s">
        <v>32</v>
      </c>
      <c r="E782" s="35">
        <v>6000</v>
      </c>
      <c r="F782" s="37"/>
      <c r="G782" s="36"/>
      <c r="H782" s="51">
        <f t="shared" si="51"/>
        <v>6000</v>
      </c>
    </row>
    <row r="783" spans="1:8" ht="12.75" hidden="1">
      <c r="A783" s="43"/>
      <c r="B783" s="44"/>
      <c r="C783" s="40" t="s">
        <v>9</v>
      </c>
      <c r="D783" s="40" t="s">
        <v>9</v>
      </c>
      <c r="E783" s="35">
        <v>19139</v>
      </c>
      <c r="F783" s="37"/>
      <c r="G783" s="36"/>
      <c r="H783" s="51">
        <f t="shared" si="51"/>
        <v>19139</v>
      </c>
    </row>
    <row r="784" spans="1:8" ht="12.75" hidden="1">
      <c r="A784" s="43"/>
      <c r="B784" s="44"/>
      <c r="C784" s="40" t="s">
        <v>27</v>
      </c>
      <c r="D784" s="40" t="s">
        <v>27</v>
      </c>
      <c r="E784" s="35">
        <v>1000</v>
      </c>
      <c r="F784" s="37"/>
      <c r="G784" s="36"/>
      <c r="H784" s="51">
        <f t="shared" si="51"/>
        <v>1000</v>
      </c>
    </row>
    <row r="785" spans="1:8" ht="12.75" hidden="1">
      <c r="A785" s="43"/>
      <c r="B785" s="44"/>
      <c r="C785" s="40" t="s">
        <v>34</v>
      </c>
      <c r="D785" s="40" t="s">
        <v>34</v>
      </c>
      <c r="E785" s="35">
        <v>7650</v>
      </c>
      <c r="F785" s="37"/>
      <c r="G785" s="36"/>
      <c r="H785" s="51">
        <f t="shared" si="51"/>
        <v>7650</v>
      </c>
    </row>
    <row r="786" spans="1:8" ht="12.75" hidden="1">
      <c r="A786" s="43"/>
      <c r="B786" s="44"/>
      <c r="C786" s="40" t="s">
        <v>36</v>
      </c>
      <c r="D786" s="40" t="s">
        <v>36</v>
      </c>
      <c r="E786" s="35"/>
      <c r="F786" s="37"/>
      <c r="G786" s="36"/>
      <c r="H786" s="51">
        <f>SUM(E786,F786-G786)</f>
        <v>0</v>
      </c>
    </row>
    <row r="787" spans="1:8" ht="12.75" hidden="1">
      <c r="A787" s="45"/>
      <c r="B787" s="46"/>
      <c r="C787" s="49" t="s">
        <v>10</v>
      </c>
      <c r="D787" s="49" t="s">
        <v>10</v>
      </c>
      <c r="E787" s="26">
        <f>SUM(E774:E786)</f>
        <v>329626</v>
      </c>
      <c r="F787" s="26">
        <f>SUM(F774:F786)</f>
        <v>0</v>
      </c>
      <c r="G787" s="26">
        <f>SUM(G774:G785)</f>
        <v>0</v>
      </c>
      <c r="H787" s="26">
        <f>SUM(H774:H786)</f>
        <v>329626</v>
      </c>
    </row>
    <row r="788" spans="1:8" ht="12.75" hidden="1">
      <c r="A788" s="43" t="s">
        <v>53</v>
      </c>
      <c r="B788" s="44" t="s">
        <v>102</v>
      </c>
      <c r="C788" s="40" t="s">
        <v>103</v>
      </c>
      <c r="D788" s="40" t="s">
        <v>103</v>
      </c>
      <c r="E788" s="35"/>
      <c r="F788" s="37"/>
      <c r="G788" s="36"/>
      <c r="H788" s="51">
        <f t="shared" si="51"/>
        <v>0</v>
      </c>
    </row>
    <row r="789" spans="1:8" ht="13.5" hidden="1" thickBot="1">
      <c r="A789" s="43"/>
      <c r="B789" s="44"/>
      <c r="C789" s="48" t="s">
        <v>10</v>
      </c>
      <c r="D789" s="48" t="s">
        <v>10</v>
      </c>
      <c r="E789" s="41">
        <f>SUM(E788:E788)</f>
        <v>0</v>
      </c>
      <c r="F789" s="41">
        <f>SUM(F788:F788)</f>
        <v>0</v>
      </c>
      <c r="G789" s="41">
        <f>SUM(G788:G788)</f>
        <v>0</v>
      </c>
      <c r="H789" s="41">
        <f>SUM(H788:H788)</f>
        <v>0</v>
      </c>
    </row>
    <row r="790" spans="1:8" ht="13.5" hidden="1" thickBot="1">
      <c r="A790" s="87" t="s">
        <v>3</v>
      </c>
      <c r="B790" s="87"/>
      <c r="C790" s="87"/>
      <c r="D790" s="87"/>
      <c r="E790" s="57">
        <f>SUM(E767,E769,E771,E773,E787,E789)</f>
        <v>2306844</v>
      </c>
      <c r="F790" s="57">
        <f>SUM(F789,F787,F773,F771,F769,F767)</f>
        <v>0</v>
      </c>
      <c r="G790" s="57">
        <f>SUM(G789,G787,G773,G771,G769,G767)</f>
        <v>0</v>
      </c>
      <c r="H790" s="57">
        <f>SUM(H767,H769,H771,H773,H787,H789)</f>
        <v>2306844</v>
      </c>
    </row>
    <row r="791" spans="1:9" ht="13.5" hidden="1" thickBot="1">
      <c r="A791" s="65"/>
      <c r="B791" s="66"/>
      <c r="C791" s="66"/>
      <c r="D791" s="66"/>
      <c r="E791" s="67"/>
      <c r="F791" s="67"/>
      <c r="G791" s="68"/>
      <c r="H791" s="67"/>
      <c r="I791" s="58"/>
    </row>
    <row r="792" spans="1:8" ht="18.75" hidden="1" thickBot="1">
      <c r="A792" s="341" t="s">
        <v>113</v>
      </c>
      <c r="B792" s="342"/>
      <c r="C792" s="342"/>
      <c r="D792" s="342"/>
      <c r="E792" s="190"/>
      <c r="F792" s="102"/>
      <c r="G792" s="102"/>
      <c r="H792" s="102"/>
    </row>
    <row r="793" spans="1:8" ht="48" hidden="1">
      <c r="A793" s="88" t="s">
        <v>0</v>
      </c>
      <c r="B793" s="92"/>
      <c r="C793" s="93"/>
      <c r="D793" s="93"/>
      <c r="E793" s="191"/>
      <c r="F793" s="99"/>
      <c r="G793" s="98"/>
      <c r="H793" s="90"/>
    </row>
    <row r="794" spans="1:8" ht="13.5" hidden="1" thickBot="1">
      <c r="A794" s="89"/>
      <c r="B794" s="85"/>
      <c r="C794" s="86"/>
      <c r="D794" s="86"/>
      <c r="E794" s="187"/>
      <c r="F794" s="100"/>
      <c r="G794" s="111" t="s">
        <v>244</v>
      </c>
      <c r="H794" s="96"/>
    </row>
    <row r="795" spans="1:8" ht="13.5" hidden="1" thickBot="1">
      <c r="A795" s="3" t="s">
        <v>4</v>
      </c>
      <c r="B795" s="4" t="s">
        <v>5</v>
      </c>
      <c r="C795" s="5" t="s">
        <v>6</v>
      </c>
      <c r="D795" s="5" t="s">
        <v>6</v>
      </c>
      <c r="E795" s="188"/>
      <c r="F795" s="101"/>
      <c r="G795" s="112"/>
      <c r="H795" s="97"/>
    </row>
    <row r="796" spans="1:8" ht="13.5" hidden="1" thickBot="1">
      <c r="A796" s="6">
        <v>1</v>
      </c>
      <c r="B796" s="7">
        <v>2</v>
      </c>
      <c r="C796" s="8">
        <v>3</v>
      </c>
      <c r="D796" s="8">
        <v>3</v>
      </c>
      <c r="E796" s="189">
        <v>4</v>
      </c>
      <c r="F796" s="91"/>
      <c r="G796" s="94">
        <v>6</v>
      </c>
      <c r="H796" s="9">
        <v>4</v>
      </c>
    </row>
    <row r="797" spans="1:8" ht="12.75" hidden="1">
      <c r="A797" s="43" t="s">
        <v>39</v>
      </c>
      <c r="B797" s="44" t="s">
        <v>49</v>
      </c>
      <c r="C797" s="40" t="s">
        <v>30</v>
      </c>
      <c r="D797" s="40" t="s">
        <v>30</v>
      </c>
      <c r="E797" s="35">
        <v>113237</v>
      </c>
      <c r="F797" s="37"/>
      <c r="G797" s="36"/>
      <c r="H797" s="51">
        <f aca="true" t="shared" si="52" ref="H797:H828">SUM(E797,F797-G797)</f>
        <v>113237</v>
      </c>
    </row>
    <row r="798" spans="1:8" ht="12.75" hidden="1">
      <c r="A798" s="43"/>
      <c r="B798" s="44"/>
      <c r="C798" s="40" t="s">
        <v>21</v>
      </c>
      <c r="D798" s="40" t="s">
        <v>21</v>
      </c>
      <c r="E798" s="35">
        <v>1593561</v>
      </c>
      <c r="F798" s="37"/>
      <c r="G798" s="36"/>
      <c r="H798" s="51">
        <f t="shared" si="52"/>
        <v>1593561</v>
      </c>
    </row>
    <row r="799" spans="1:8" ht="12.75" hidden="1">
      <c r="A799" s="43"/>
      <c r="B799" s="44"/>
      <c r="C799" s="40" t="s">
        <v>22</v>
      </c>
      <c r="D799" s="40" t="s">
        <v>22</v>
      </c>
      <c r="E799" s="35">
        <v>133493</v>
      </c>
      <c r="F799" s="37"/>
      <c r="G799" s="36"/>
      <c r="H799" s="51">
        <f t="shared" si="52"/>
        <v>133493</v>
      </c>
    </row>
    <row r="800" spans="1:8" ht="12.75" hidden="1">
      <c r="A800" s="43"/>
      <c r="B800" s="44"/>
      <c r="C800" s="40" t="s">
        <v>23</v>
      </c>
      <c r="D800" s="40" t="s">
        <v>23</v>
      </c>
      <c r="E800" s="35">
        <v>311673</v>
      </c>
      <c r="F800" s="37"/>
      <c r="G800" s="36"/>
      <c r="H800" s="51">
        <f t="shared" si="52"/>
        <v>311673</v>
      </c>
    </row>
    <row r="801" spans="1:8" ht="12.75" hidden="1">
      <c r="A801" s="43"/>
      <c r="B801" s="44"/>
      <c r="C801" s="40" t="s">
        <v>24</v>
      </c>
      <c r="D801" s="40" t="s">
        <v>24</v>
      </c>
      <c r="E801" s="35">
        <v>44978</v>
      </c>
      <c r="F801" s="37"/>
      <c r="G801" s="36"/>
      <c r="H801" s="51">
        <f t="shared" si="52"/>
        <v>44978</v>
      </c>
    </row>
    <row r="802" spans="1:8" ht="12.75" hidden="1">
      <c r="A802" s="43"/>
      <c r="B802" s="44"/>
      <c r="C802" s="40" t="s">
        <v>13</v>
      </c>
      <c r="D802" s="40" t="s">
        <v>13</v>
      </c>
      <c r="E802" s="35">
        <v>65328</v>
      </c>
      <c r="F802" s="37"/>
      <c r="G802" s="36"/>
      <c r="H802" s="51">
        <f t="shared" si="52"/>
        <v>65328</v>
      </c>
    </row>
    <row r="803" spans="1:8" ht="12.75" hidden="1">
      <c r="A803" s="43"/>
      <c r="B803" s="44"/>
      <c r="C803" s="40" t="s">
        <v>88</v>
      </c>
      <c r="D803" s="40" t="s">
        <v>88</v>
      </c>
      <c r="E803" s="35">
        <v>6000</v>
      </c>
      <c r="F803" s="37"/>
      <c r="G803" s="36"/>
      <c r="H803" s="51">
        <f t="shared" si="52"/>
        <v>6000</v>
      </c>
    </row>
    <row r="804" spans="1:8" ht="12.75" hidden="1">
      <c r="A804" s="43"/>
      <c r="B804" s="44"/>
      <c r="C804" s="40" t="s">
        <v>31</v>
      </c>
      <c r="D804" s="40" t="s">
        <v>31</v>
      </c>
      <c r="E804" s="35">
        <v>137480</v>
      </c>
      <c r="F804" s="37"/>
      <c r="G804" s="36"/>
      <c r="H804" s="51">
        <f t="shared" si="52"/>
        <v>137480</v>
      </c>
    </row>
    <row r="805" spans="1:8" ht="12.75" hidden="1">
      <c r="A805" s="43"/>
      <c r="B805" s="44"/>
      <c r="C805" s="40" t="s">
        <v>32</v>
      </c>
      <c r="D805" s="40" t="s">
        <v>32</v>
      </c>
      <c r="E805" s="35">
        <v>2000</v>
      </c>
      <c r="F805" s="37"/>
      <c r="G805" s="36"/>
      <c r="H805" s="51">
        <f t="shared" si="52"/>
        <v>2000</v>
      </c>
    </row>
    <row r="806" spans="1:8" ht="12.75" hidden="1">
      <c r="A806" s="43"/>
      <c r="B806" s="44"/>
      <c r="C806" s="40" t="s">
        <v>9</v>
      </c>
      <c r="D806" s="40" t="s">
        <v>9</v>
      </c>
      <c r="E806" s="35">
        <v>41520</v>
      </c>
      <c r="F806" s="37"/>
      <c r="G806" s="36"/>
      <c r="H806" s="51">
        <f t="shared" si="52"/>
        <v>41520</v>
      </c>
    </row>
    <row r="807" spans="1:8" ht="12.75" hidden="1">
      <c r="A807" s="43"/>
      <c r="B807" s="44"/>
      <c r="C807" s="40" t="s">
        <v>27</v>
      </c>
      <c r="D807" s="40" t="s">
        <v>27</v>
      </c>
      <c r="E807" s="35">
        <v>5000</v>
      </c>
      <c r="F807" s="37"/>
      <c r="G807" s="36"/>
      <c r="H807" s="51">
        <f t="shared" si="52"/>
        <v>5000</v>
      </c>
    </row>
    <row r="808" spans="1:8" ht="12.75" hidden="1">
      <c r="A808" s="43"/>
      <c r="B808" s="44"/>
      <c r="C808" s="40" t="s">
        <v>33</v>
      </c>
      <c r="D808" s="40" t="s">
        <v>33</v>
      </c>
      <c r="E808" s="35">
        <v>10098</v>
      </c>
      <c r="F808" s="37"/>
      <c r="G808" s="36"/>
      <c r="H808" s="51">
        <f t="shared" si="52"/>
        <v>10098</v>
      </c>
    </row>
    <row r="809" spans="1:8" ht="12.75" hidden="1">
      <c r="A809" s="43"/>
      <c r="B809" s="44"/>
      <c r="C809" s="40" t="s">
        <v>34</v>
      </c>
      <c r="D809" s="40" t="s">
        <v>34</v>
      </c>
      <c r="E809" s="35">
        <v>114880</v>
      </c>
      <c r="F809" s="37"/>
      <c r="G809" s="36"/>
      <c r="H809" s="51">
        <f>SUM(E809,F809-G809)</f>
        <v>114880</v>
      </c>
    </row>
    <row r="810" spans="1:8" ht="12.75" hidden="1">
      <c r="A810" s="43"/>
      <c r="B810" s="44"/>
      <c r="C810" s="40" t="s">
        <v>36</v>
      </c>
      <c r="D810" s="40" t="s">
        <v>36</v>
      </c>
      <c r="E810" s="35"/>
      <c r="F810" s="37"/>
      <c r="G810" s="36"/>
      <c r="H810" s="51">
        <f t="shared" si="52"/>
        <v>0</v>
      </c>
    </row>
    <row r="811" spans="1:8" ht="12.75" hidden="1">
      <c r="A811" s="45"/>
      <c r="B811" s="46"/>
      <c r="C811" s="49" t="s">
        <v>10</v>
      </c>
      <c r="D811" s="49" t="s">
        <v>10</v>
      </c>
      <c r="E811" s="41">
        <f>SUM(E797:E810)</f>
        <v>2579248</v>
      </c>
      <c r="F811" s="41">
        <f>SUM(F797:F810)</f>
        <v>0</v>
      </c>
      <c r="G811" s="41">
        <f>SUM(G797:G810)</f>
        <v>0</v>
      </c>
      <c r="H811" s="41">
        <f>SUM(H797:H810)</f>
        <v>2579248</v>
      </c>
    </row>
    <row r="812" spans="1:8" ht="12.75" hidden="1">
      <c r="A812" s="43" t="s">
        <v>39</v>
      </c>
      <c r="B812" s="44" t="s">
        <v>57</v>
      </c>
      <c r="C812" s="40" t="s">
        <v>9</v>
      </c>
      <c r="D812" s="40" t="s">
        <v>9</v>
      </c>
      <c r="E812" s="35"/>
      <c r="F812" s="37"/>
      <c r="G812" s="36"/>
      <c r="H812" s="51">
        <f t="shared" si="52"/>
        <v>0</v>
      </c>
    </row>
    <row r="813" spans="1:8" ht="12.75" hidden="1">
      <c r="A813" s="45"/>
      <c r="B813" s="46"/>
      <c r="C813" s="49" t="s">
        <v>10</v>
      </c>
      <c r="D813" s="49" t="s">
        <v>10</v>
      </c>
      <c r="E813" s="26">
        <f>SUM(E812)</f>
        <v>0</v>
      </c>
      <c r="F813" s="26">
        <f>SUM(F812)</f>
        <v>0</v>
      </c>
      <c r="G813" s="26">
        <f>SUM(G812)</f>
        <v>0</v>
      </c>
      <c r="H813" s="26">
        <f>SUM(H812)</f>
        <v>0</v>
      </c>
    </row>
    <row r="814" spans="1:8" ht="12.75" hidden="1">
      <c r="A814" s="43" t="s">
        <v>39</v>
      </c>
      <c r="B814" s="44" t="s">
        <v>42</v>
      </c>
      <c r="C814" s="40" t="s">
        <v>34</v>
      </c>
      <c r="D814" s="40" t="s">
        <v>34</v>
      </c>
      <c r="E814" s="35"/>
      <c r="F814" s="37"/>
      <c r="G814" s="36"/>
      <c r="H814" s="51">
        <f t="shared" si="52"/>
        <v>0</v>
      </c>
    </row>
    <row r="815" spans="1:8" ht="12.75" hidden="1">
      <c r="A815" s="45"/>
      <c r="B815" s="46"/>
      <c r="C815" s="49" t="s">
        <v>10</v>
      </c>
      <c r="D815" s="49" t="s">
        <v>10</v>
      </c>
      <c r="E815" s="26">
        <f>SUM(E814)</f>
        <v>0</v>
      </c>
      <c r="F815" s="26">
        <f>SUM(F814)</f>
        <v>0</v>
      </c>
      <c r="G815" s="26">
        <f>SUM(G814)</f>
        <v>0</v>
      </c>
      <c r="H815" s="26">
        <f>SUM(H814)</f>
        <v>0</v>
      </c>
    </row>
    <row r="816" spans="1:8" ht="12.75" hidden="1">
      <c r="A816" s="43" t="s">
        <v>53</v>
      </c>
      <c r="B816" s="44" t="s">
        <v>100</v>
      </c>
      <c r="C816" s="40" t="s">
        <v>30</v>
      </c>
      <c r="D816" s="40" t="s">
        <v>30</v>
      </c>
      <c r="E816" s="35">
        <v>10000</v>
      </c>
      <c r="F816" s="37"/>
      <c r="G816" s="36"/>
      <c r="H816" s="51">
        <f t="shared" si="52"/>
        <v>10000</v>
      </c>
    </row>
    <row r="817" spans="1:8" ht="12.75" hidden="1">
      <c r="A817" s="43"/>
      <c r="B817" s="44"/>
      <c r="C817" s="40" t="s">
        <v>21</v>
      </c>
      <c r="D817" s="40" t="s">
        <v>21</v>
      </c>
      <c r="E817" s="35">
        <v>225743</v>
      </c>
      <c r="F817" s="37"/>
      <c r="G817" s="36"/>
      <c r="H817" s="51">
        <f t="shared" si="52"/>
        <v>225743</v>
      </c>
    </row>
    <row r="818" spans="1:8" ht="12.75" hidden="1">
      <c r="A818" s="43"/>
      <c r="B818" s="44"/>
      <c r="C818" s="40" t="s">
        <v>22</v>
      </c>
      <c r="D818" s="40" t="s">
        <v>22</v>
      </c>
      <c r="E818" s="35">
        <v>18835</v>
      </c>
      <c r="F818" s="37"/>
      <c r="G818" s="36"/>
      <c r="H818" s="51">
        <f t="shared" si="52"/>
        <v>18835</v>
      </c>
    </row>
    <row r="819" spans="1:8" ht="12.75" hidden="1">
      <c r="A819" s="43"/>
      <c r="B819" s="44"/>
      <c r="C819" s="40" t="s">
        <v>23</v>
      </c>
      <c r="D819" s="40" t="s">
        <v>23</v>
      </c>
      <c r="E819" s="35">
        <v>42706</v>
      </c>
      <c r="F819" s="37"/>
      <c r="G819" s="36"/>
      <c r="H819" s="51">
        <f t="shared" si="52"/>
        <v>42706</v>
      </c>
    </row>
    <row r="820" spans="1:8" ht="12.75" hidden="1">
      <c r="A820" s="43"/>
      <c r="B820" s="44"/>
      <c r="C820" s="40" t="s">
        <v>24</v>
      </c>
      <c r="D820" s="40" t="s">
        <v>24</v>
      </c>
      <c r="E820" s="35">
        <v>5992</v>
      </c>
      <c r="F820" s="37"/>
      <c r="G820" s="36"/>
      <c r="H820" s="51">
        <f t="shared" si="52"/>
        <v>5992</v>
      </c>
    </row>
    <row r="821" spans="1:8" ht="12.75" hidden="1">
      <c r="A821" s="43"/>
      <c r="B821" s="44"/>
      <c r="C821" s="40" t="s">
        <v>13</v>
      </c>
      <c r="D821" s="40" t="s">
        <v>13</v>
      </c>
      <c r="E821" s="35">
        <v>20397</v>
      </c>
      <c r="F821" s="37"/>
      <c r="G821" s="36"/>
      <c r="H821" s="51">
        <f t="shared" si="52"/>
        <v>20397</v>
      </c>
    </row>
    <row r="822" spans="1:8" ht="12.75" hidden="1">
      <c r="A822" s="43"/>
      <c r="B822" s="44"/>
      <c r="C822" s="40" t="s">
        <v>31</v>
      </c>
      <c r="D822" s="40" t="s">
        <v>31</v>
      </c>
      <c r="E822" s="35">
        <v>166492</v>
      </c>
      <c r="F822" s="37"/>
      <c r="G822" s="36"/>
      <c r="H822" s="51">
        <f t="shared" si="52"/>
        <v>166492</v>
      </c>
    </row>
    <row r="823" spans="1:8" ht="12.75" hidden="1">
      <c r="A823" s="43"/>
      <c r="B823" s="44"/>
      <c r="C823" s="40" t="s">
        <v>32</v>
      </c>
      <c r="D823" s="40" t="s">
        <v>32</v>
      </c>
      <c r="E823" s="35">
        <v>2000</v>
      </c>
      <c r="F823" s="37"/>
      <c r="G823" s="36"/>
      <c r="H823" s="51">
        <f t="shared" si="52"/>
        <v>2000</v>
      </c>
    </row>
    <row r="824" spans="1:8" ht="12.75" hidden="1">
      <c r="A824" s="43"/>
      <c r="B824" s="44"/>
      <c r="C824" s="40" t="s">
        <v>9</v>
      </c>
      <c r="D824" s="40" t="s">
        <v>9</v>
      </c>
      <c r="E824" s="35">
        <v>8000</v>
      </c>
      <c r="F824" s="37"/>
      <c r="G824" s="36"/>
      <c r="H824" s="51">
        <f t="shared" si="52"/>
        <v>8000</v>
      </c>
    </row>
    <row r="825" spans="1:8" ht="12.75" hidden="1">
      <c r="A825" s="43"/>
      <c r="B825" s="44"/>
      <c r="C825" s="40" t="s">
        <v>27</v>
      </c>
      <c r="D825" s="40" t="s">
        <v>27</v>
      </c>
      <c r="E825" s="35">
        <v>100</v>
      </c>
      <c r="F825" s="37"/>
      <c r="G825" s="36"/>
      <c r="H825" s="51">
        <f t="shared" si="52"/>
        <v>100</v>
      </c>
    </row>
    <row r="826" spans="1:8" ht="12.75" hidden="1">
      <c r="A826" s="43"/>
      <c r="B826" s="44"/>
      <c r="C826" s="40" t="s">
        <v>34</v>
      </c>
      <c r="D826" s="40" t="s">
        <v>34</v>
      </c>
      <c r="E826" s="35">
        <v>12523</v>
      </c>
      <c r="F826" s="37"/>
      <c r="G826" s="36"/>
      <c r="H826" s="51">
        <f t="shared" si="52"/>
        <v>12523</v>
      </c>
    </row>
    <row r="827" spans="1:8" ht="12.75" hidden="1">
      <c r="A827" s="45"/>
      <c r="B827" s="46"/>
      <c r="C827" s="49" t="s">
        <v>10</v>
      </c>
      <c r="D827" s="49" t="s">
        <v>10</v>
      </c>
      <c r="E827" s="26">
        <f>SUM(E816:E826)</f>
        <v>512788</v>
      </c>
      <c r="F827" s="26">
        <f>SUM(F816:F826)</f>
        <v>0</v>
      </c>
      <c r="G827" s="26">
        <f>SUM(G816:G826)</f>
        <v>0</v>
      </c>
      <c r="H827" s="26">
        <f>SUM(H816:H826)</f>
        <v>512788</v>
      </c>
    </row>
    <row r="828" spans="1:8" ht="12.75" hidden="1">
      <c r="A828" s="43" t="s">
        <v>53</v>
      </c>
      <c r="B828" s="44" t="s">
        <v>102</v>
      </c>
      <c r="C828" s="40" t="s">
        <v>103</v>
      </c>
      <c r="D828" s="40" t="s">
        <v>103</v>
      </c>
      <c r="E828" s="35"/>
      <c r="F828" s="37"/>
      <c r="G828" s="36"/>
      <c r="H828" s="51">
        <f t="shared" si="52"/>
        <v>0</v>
      </c>
    </row>
    <row r="829" spans="1:8" ht="13.5" hidden="1" thickBot="1">
      <c r="A829" s="43"/>
      <c r="B829" s="44"/>
      <c r="C829" s="48" t="s">
        <v>10</v>
      </c>
      <c r="D829" s="48" t="s">
        <v>10</v>
      </c>
      <c r="E829" s="41">
        <f>SUM(E828:E828)</f>
        <v>0</v>
      </c>
      <c r="F829" s="41">
        <f>SUM(F828:F828)</f>
        <v>0</v>
      </c>
      <c r="G829" s="41">
        <f>SUM(G828:G828)</f>
        <v>0</v>
      </c>
      <c r="H829" s="41">
        <f>SUM(H828:H828)</f>
        <v>0</v>
      </c>
    </row>
    <row r="830" spans="1:8" ht="13.5" hidden="1" thickBot="1">
      <c r="A830" s="87" t="s">
        <v>3</v>
      </c>
      <c r="B830" s="87"/>
      <c r="C830" s="87"/>
      <c r="D830" s="87"/>
      <c r="E830" s="57">
        <f>SUM(E811,E813,E815,E827,E829)</f>
        <v>3092036</v>
      </c>
      <c r="F830" s="57">
        <f>SUM(F811,F813,F815,F827,F829)</f>
        <v>0</v>
      </c>
      <c r="G830" s="57">
        <f>SUM(G811,G813,G815,G827,G829)</f>
        <v>0</v>
      </c>
      <c r="H830" s="57">
        <f>SUM(H811,H813,H815,H827,H829)</f>
        <v>3092036</v>
      </c>
    </row>
    <row r="831" spans="1:9" ht="13.5" hidden="1" thickBot="1">
      <c r="A831" s="65"/>
      <c r="B831" s="66"/>
      <c r="C831" s="66"/>
      <c r="D831" s="66"/>
      <c r="E831" s="67"/>
      <c r="F831" s="67"/>
      <c r="G831" s="68"/>
      <c r="H831" s="67"/>
      <c r="I831" s="58"/>
    </row>
    <row r="832" spans="1:8" ht="18.75" hidden="1" thickBot="1">
      <c r="A832" s="60"/>
      <c r="B832" s="2"/>
      <c r="C832" s="102"/>
      <c r="D832" s="227" t="s">
        <v>114</v>
      </c>
      <c r="E832" s="190"/>
      <c r="F832" s="102"/>
      <c r="G832" s="2"/>
      <c r="H832" s="102"/>
    </row>
    <row r="833" spans="1:8" ht="48" hidden="1">
      <c r="A833" s="88" t="s">
        <v>0</v>
      </c>
      <c r="B833" s="92"/>
      <c r="C833" s="93"/>
      <c r="D833" s="93"/>
      <c r="E833" s="191"/>
      <c r="F833" s="99"/>
      <c r="G833" s="98" t="s">
        <v>2</v>
      </c>
      <c r="H833" s="90"/>
    </row>
    <row r="834" spans="1:8" ht="13.5" hidden="1" thickBot="1">
      <c r="A834" s="89"/>
      <c r="B834" s="85"/>
      <c r="C834" s="86"/>
      <c r="D834" s="86"/>
      <c r="E834" s="187"/>
      <c r="F834" s="100"/>
      <c r="G834" s="111"/>
      <c r="H834" s="96"/>
    </row>
    <row r="835" spans="1:8" ht="13.5" hidden="1" thickBot="1">
      <c r="A835" s="3" t="s">
        <v>4</v>
      </c>
      <c r="B835" s="4" t="s">
        <v>5</v>
      </c>
      <c r="C835" s="5" t="s">
        <v>6</v>
      </c>
      <c r="D835" s="5" t="s">
        <v>6</v>
      </c>
      <c r="E835" s="188"/>
      <c r="F835" s="101"/>
      <c r="G835" s="112"/>
      <c r="H835" s="97"/>
    </row>
    <row r="836" spans="1:8" ht="13.5" hidden="1" thickBot="1">
      <c r="A836" s="6">
        <v>1</v>
      </c>
      <c r="B836" s="7">
        <v>2</v>
      </c>
      <c r="C836" s="8">
        <v>3</v>
      </c>
      <c r="D836" s="8">
        <v>3</v>
      </c>
      <c r="E836" s="189">
        <v>4</v>
      </c>
      <c r="F836" s="91"/>
      <c r="G836" s="94">
        <v>6</v>
      </c>
      <c r="H836" s="9">
        <v>4</v>
      </c>
    </row>
    <row r="837" spans="1:8" ht="12.75" hidden="1">
      <c r="A837" s="43" t="s">
        <v>39</v>
      </c>
      <c r="B837" s="44" t="s">
        <v>49</v>
      </c>
      <c r="C837" s="40" t="s">
        <v>30</v>
      </c>
      <c r="D837" s="40" t="s">
        <v>30</v>
      </c>
      <c r="E837" s="35"/>
      <c r="F837" s="37"/>
      <c r="G837" s="36"/>
      <c r="H837" s="51">
        <f aca="true" t="shared" si="53" ref="H837:H862">SUM(E837,F837-G837)</f>
        <v>0</v>
      </c>
    </row>
    <row r="838" spans="1:8" ht="12.75" hidden="1">
      <c r="A838" s="43"/>
      <c r="B838" s="44"/>
      <c r="C838" s="40" t="s">
        <v>21</v>
      </c>
      <c r="D838" s="40" t="s">
        <v>21</v>
      </c>
      <c r="E838" s="35"/>
      <c r="F838" s="37"/>
      <c r="G838" s="36"/>
      <c r="H838" s="51">
        <f t="shared" si="53"/>
        <v>0</v>
      </c>
    </row>
    <row r="839" spans="1:8" ht="12.75" hidden="1">
      <c r="A839" s="43"/>
      <c r="B839" s="44"/>
      <c r="C839" s="40" t="s">
        <v>22</v>
      </c>
      <c r="D839" s="40" t="s">
        <v>22</v>
      </c>
      <c r="E839" s="35"/>
      <c r="F839" s="37"/>
      <c r="G839" s="36"/>
      <c r="H839" s="51">
        <f t="shared" si="53"/>
        <v>0</v>
      </c>
    </row>
    <row r="840" spans="1:8" ht="12.75" hidden="1">
      <c r="A840" s="43"/>
      <c r="B840" s="44"/>
      <c r="C840" s="40" t="s">
        <v>23</v>
      </c>
      <c r="D840" s="40" t="s">
        <v>23</v>
      </c>
      <c r="E840" s="35"/>
      <c r="F840" s="37"/>
      <c r="G840" s="36"/>
      <c r="H840" s="51">
        <f t="shared" si="53"/>
        <v>0</v>
      </c>
    </row>
    <row r="841" spans="1:8" ht="12.75" hidden="1">
      <c r="A841" s="43"/>
      <c r="B841" s="44"/>
      <c r="C841" s="40" t="s">
        <v>24</v>
      </c>
      <c r="D841" s="40" t="s">
        <v>24</v>
      </c>
      <c r="E841" s="35"/>
      <c r="F841" s="37"/>
      <c r="G841" s="36"/>
      <c r="H841" s="51">
        <f t="shared" si="53"/>
        <v>0</v>
      </c>
    </row>
    <row r="842" spans="1:8" ht="12.75" hidden="1">
      <c r="A842" s="43"/>
      <c r="B842" s="44"/>
      <c r="C842" s="40" t="s">
        <v>13</v>
      </c>
      <c r="D842" s="40" t="s">
        <v>13</v>
      </c>
      <c r="E842" s="35"/>
      <c r="F842" s="37"/>
      <c r="G842" s="36"/>
      <c r="H842" s="51">
        <f t="shared" si="53"/>
        <v>0</v>
      </c>
    </row>
    <row r="843" spans="1:8" ht="12.75" hidden="1">
      <c r="A843" s="43"/>
      <c r="B843" s="44"/>
      <c r="C843" s="40" t="s">
        <v>31</v>
      </c>
      <c r="D843" s="40" t="s">
        <v>31</v>
      </c>
      <c r="E843" s="35"/>
      <c r="F843" s="37"/>
      <c r="G843" s="36"/>
      <c r="H843" s="51">
        <f t="shared" si="53"/>
        <v>0</v>
      </c>
    </row>
    <row r="844" spans="1:8" ht="12.75" hidden="1">
      <c r="A844" s="43"/>
      <c r="B844" s="44"/>
      <c r="C844" s="40" t="s">
        <v>32</v>
      </c>
      <c r="D844" s="40" t="s">
        <v>32</v>
      </c>
      <c r="E844" s="35"/>
      <c r="F844" s="37"/>
      <c r="G844" s="36"/>
      <c r="H844" s="51">
        <f t="shared" si="53"/>
        <v>0</v>
      </c>
    </row>
    <row r="845" spans="1:8" ht="12.75" hidden="1">
      <c r="A845" s="43"/>
      <c r="B845" s="44"/>
      <c r="C845" s="40" t="s">
        <v>9</v>
      </c>
      <c r="D845" s="40" t="s">
        <v>9</v>
      </c>
      <c r="E845" s="35"/>
      <c r="F845" s="37"/>
      <c r="G845" s="36"/>
      <c r="H845" s="51">
        <f t="shared" si="53"/>
        <v>0</v>
      </c>
    </row>
    <row r="846" spans="1:8" ht="12.75" hidden="1">
      <c r="A846" s="43"/>
      <c r="B846" s="44"/>
      <c r="C846" s="40" t="s">
        <v>27</v>
      </c>
      <c r="D846" s="40" t="s">
        <v>27</v>
      </c>
      <c r="E846" s="35"/>
      <c r="F846" s="37"/>
      <c r="G846" s="36"/>
      <c r="H846" s="51">
        <f t="shared" si="53"/>
        <v>0</v>
      </c>
    </row>
    <row r="847" spans="1:8" ht="12.75" hidden="1">
      <c r="A847" s="43"/>
      <c r="B847" s="44"/>
      <c r="C847" s="40" t="s">
        <v>33</v>
      </c>
      <c r="D847" s="40" t="s">
        <v>33</v>
      </c>
      <c r="E847" s="35"/>
      <c r="F847" s="37"/>
      <c r="G847" s="36"/>
      <c r="H847" s="51">
        <f t="shared" si="53"/>
        <v>0</v>
      </c>
    </row>
    <row r="848" spans="1:8" ht="12.75" hidden="1">
      <c r="A848" s="43"/>
      <c r="B848" s="44"/>
      <c r="C848" s="40" t="s">
        <v>34</v>
      </c>
      <c r="D848" s="40" t="s">
        <v>34</v>
      </c>
      <c r="E848" s="35"/>
      <c r="F848" s="37"/>
      <c r="G848" s="36"/>
      <c r="H848" s="51">
        <f t="shared" si="53"/>
        <v>0</v>
      </c>
    </row>
    <row r="849" spans="1:8" ht="12.75" hidden="1">
      <c r="A849" s="43"/>
      <c r="B849" s="44"/>
      <c r="C849" s="40" t="s">
        <v>89</v>
      </c>
      <c r="D849" s="40" t="s">
        <v>89</v>
      </c>
      <c r="E849" s="35"/>
      <c r="F849" s="37"/>
      <c r="G849" s="36"/>
      <c r="H849" s="51">
        <f t="shared" si="53"/>
        <v>0</v>
      </c>
    </row>
    <row r="850" spans="1:8" ht="12.75" hidden="1">
      <c r="A850" s="45"/>
      <c r="B850" s="46"/>
      <c r="C850" s="49" t="s">
        <v>10</v>
      </c>
      <c r="D850" s="49" t="s">
        <v>10</v>
      </c>
      <c r="E850" s="41">
        <f>SUM(E837:E849)</f>
        <v>0</v>
      </c>
      <c r="F850" s="41">
        <f>SUM(F837:F849)</f>
        <v>0</v>
      </c>
      <c r="G850" s="41">
        <f>SUM(G837:G849)</f>
        <v>0</v>
      </c>
      <c r="H850" s="41">
        <f>SUM(H837:H849)</f>
        <v>0</v>
      </c>
    </row>
    <row r="851" spans="1:8" ht="12.75" hidden="1">
      <c r="A851" s="43" t="s">
        <v>39</v>
      </c>
      <c r="B851" s="44" t="s">
        <v>57</v>
      </c>
      <c r="C851" s="40" t="s">
        <v>9</v>
      </c>
      <c r="D851" s="40" t="s">
        <v>9</v>
      </c>
      <c r="E851" s="35"/>
      <c r="F851" s="37"/>
      <c r="G851" s="36"/>
      <c r="H851" s="51">
        <f t="shared" si="53"/>
        <v>0</v>
      </c>
    </row>
    <row r="852" spans="1:8" ht="12.75" hidden="1">
      <c r="A852" s="45"/>
      <c r="B852" s="46"/>
      <c r="C852" s="49" t="s">
        <v>10</v>
      </c>
      <c r="D852" s="49" t="s">
        <v>10</v>
      </c>
      <c r="E852" s="26">
        <f>SUM(E851)</f>
        <v>0</v>
      </c>
      <c r="F852" s="26">
        <f>SUM(F851)</f>
        <v>0</v>
      </c>
      <c r="G852" s="26">
        <f>SUM(G851)</f>
        <v>0</v>
      </c>
      <c r="H852" s="26">
        <f>SUM(H851)</f>
        <v>0</v>
      </c>
    </row>
    <row r="853" spans="1:8" ht="12.75" hidden="1">
      <c r="A853" s="43" t="s">
        <v>39</v>
      </c>
      <c r="B853" s="44" t="s">
        <v>42</v>
      </c>
      <c r="C853" s="40" t="s">
        <v>34</v>
      </c>
      <c r="D853" s="40" t="s">
        <v>34</v>
      </c>
      <c r="E853" s="35"/>
      <c r="F853" s="37"/>
      <c r="G853" s="36"/>
      <c r="H853" s="51">
        <f t="shared" si="53"/>
        <v>0</v>
      </c>
    </row>
    <row r="854" spans="1:8" ht="12.75" hidden="1">
      <c r="A854" s="45"/>
      <c r="B854" s="46"/>
      <c r="C854" s="49" t="s">
        <v>10</v>
      </c>
      <c r="D854" s="49" t="s">
        <v>10</v>
      </c>
      <c r="E854" s="26">
        <f>SUM(E853)</f>
        <v>0</v>
      </c>
      <c r="F854" s="26">
        <f>SUM(F853)</f>
        <v>0</v>
      </c>
      <c r="G854" s="26">
        <f>SUM(G853)</f>
        <v>0</v>
      </c>
      <c r="H854" s="26">
        <f>SUM(H853)</f>
        <v>0</v>
      </c>
    </row>
    <row r="855" spans="1:8" ht="12.75" hidden="1">
      <c r="A855" s="43" t="s">
        <v>53</v>
      </c>
      <c r="B855" s="44" t="s">
        <v>102</v>
      </c>
      <c r="C855" s="40" t="s">
        <v>103</v>
      </c>
      <c r="D855" s="40" t="s">
        <v>103</v>
      </c>
      <c r="E855" s="35"/>
      <c r="F855" s="37"/>
      <c r="G855" s="36"/>
      <c r="H855" s="51">
        <f t="shared" si="53"/>
        <v>0</v>
      </c>
    </row>
    <row r="856" spans="1:8" ht="12.75" hidden="1">
      <c r="A856" s="45"/>
      <c r="B856" s="46"/>
      <c r="C856" s="49" t="s">
        <v>10</v>
      </c>
      <c r="D856" s="49" t="s">
        <v>10</v>
      </c>
      <c r="E856" s="26">
        <f>SUM(E855)</f>
        <v>0</v>
      </c>
      <c r="F856" s="26">
        <f>SUM(F855)</f>
        <v>0</v>
      </c>
      <c r="G856" s="26">
        <f>SUM(G855)</f>
        <v>0</v>
      </c>
      <c r="H856" s="26">
        <f>SUM(H855)</f>
        <v>0</v>
      </c>
    </row>
    <row r="857" spans="1:8" ht="12.75" hidden="1">
      <c r="A857" s="43" t="s">
        <v>53</v>
      </c>
      <c r="B857" s="44" t="s">
        <v>104</v>
      </c>
      <c r="C857" s="40" t="s">
        <v>21</v>
      </c>
      <c r="D857" s="40" t="s">
        <v>21</v>
      </c>
      <c r="E857" s="35"/>
      <c r="F857" s="37"/>
      <c r="G857" s="36"/>
      <c r="H857" s="51">
        <f t="shared" si="53"/>
        <v>0</v>
      </c>
    </row>
    <row r="858" spans="1:8" ht="12.75" hidden="1">
      <c r="A858" s="43"/>
      <c r="B858" s="44"/>
      <c r="C858" s="40" t="s">
        <v>23</v>
      </c>
      <c r="D858" s="40" t="s">
        <v>23</v>
      </c>
      <c r="E858" s="35"/>
      <c r="F858" s="37"/>
      <c r="G858" s="36"/>
      <c r="H858" s="51">
        <f t="shared" si="53"/>
        <v>0</v>
      </c>
    </row>
    <row r="859" spans="1:8" ht="12.75" hidden="1">
      <c r="A859" s="43"/>
      <c r="B859" s="44"/>
      <c r="C859" s="40" t="s">
        <v>24</v>
      </c>
      <c r="D859" s="40" t="s">
        <v>24</v>
      </c>
      <c r="E859" s="35"/>
      <c r="F859" s="37"/>
      <c r="G859" s="36"/>
      <c r="H859" s="51">
        <f t="shared" si="53"/>
        <v>0</v>
      </c>
    </row>
    <row r="860" spans="1:8" ht="12.75" hidden="1">
      <c r="A860" s="43"/>
      <c r="B860" s="44"/>
      <c r="C860" s="40" t="s">
        <v>13</v>
      </c>
      <c r="D860" s="40" t="s">
        <v>13</v>
      </c>
      <c r="E860" s="35"/>
      <c r="F860" s="37"/>
      <c r="G860" s="36"/>
      <c r="H860" s="51">
        <f t="shared" si="53"/>
        <v>0</v>
      </c>
    </row>
    <row r="861" spans="1:8" ht="12.75" hidden="1">
      <c r="A861" s="43"/>
      <c r="B861" s="44"/>
      <c r="C861" s="40" t="s">
        <v>31</v>
      </c>
      <c r="D861" s="40" t="s">
        <v>31</v>
      </c>
      <c r="E861" s="35"/>
      <c r="F861" s="37"/>
      <c r="G861" s="36"/>
      <c r="H861" s="51">
        <f t="shared" si="53"/>
        <v>0</v>
      </c>
    </row>
    <row r="862" spans="1:8" ht="12.75" hidden="1">
      <c r="A862" s="43"/>
      <c r="B862" s="44"/>
      <c r="C862" s="40" t="s">
        <v>27</v>
      </c>
      <c r="D862" s="40" t="s">
        <v>27</v>
      </c>
      <c r="E862" s="35"/>
      <c r="F862" s="37"/>
      <c r="G862" s="36"/>
      <c r="H862" s="51">
        <f t="shared" si="53"/>
        <v>0</v>
      </c>
    </row>
    <row r="863" spans="1:8" ht="13.5" hidden="1" thickBot="1">
      <c r="A863" s="45"/>
      <c r="B863" s="46"/>
      <c r="C863" s="49" t="s">
        <v>10</v>
      </c>
      <c r="D863" s="49" t="s">
        <v>10</v>
      </c>
      <c r="E863" s="26">
        <f>SUM(E857:E862)</f>
        <v>0</v>
      </c>
      <c r="F863" s="26">
        <f>SUM(F857:F862)</f>
        <v>0</v>
      </c>
      <c r="G863" s="26">
        <f>SUM(G857:G862)</f>
        <v>0</v>
      </c>
      <c r="H863" s="26">
        <f>SUM(H857:H862)</f>
        <v>0</v>
      </c>
    </row>
    <row r="864" spans="1:8" ht="13.5" hidden="1" thickBot="1">
      <c r="A864" s="87" t="s">
        <v>3</v>
      </c>
      <c r="B864" s="87"/>
      <c r="C864" s="87"/>
      <c r="D864" s="87"/>
      <c r="E864" s="57">
        <f>SUM(E863,E856,E854,E852,E850)</f>
        <v>0</v>
      </c>
      <c r="F864" s="57">
        <f>SUM(F863,F856,F854,F852,F850)</f>
        <v>0</v>
      </c>
      <c r="G864" s="57">
        <f>SUM(G863,G856,G854,G852,G850)</f>
        <v>0</v>
      </c>
      <c r="H864" s="57">
        <f>SUM(H863,H856,H854,H852,H850)</f>
        <v>0</v>
      </c>
    </row>
    <row r="865" spans="1:9" ht="13.5" hidden="1" thickBot="1">
      <c r="A865" s="65"/>
      <c r="B865" s="66"/>
      <c r="C865" s="66"/>
      <c r="D865" s="66"/>
      <c r="E865" s="67"/>
      <c r="F865" s="67"/>
      <c r="G865" s="68"/>
      <c r="H865" s="67"/>
      <c r="I865" s="58"/>
    </row>
    <row r="866" spans="1:8" ht="18.75" hidden="1" thickBot="1">
      <c r="A866" s="341" t="s">
        <v>115</v>
      </c>
      <c r="B866" s="342"/>
      <c r="C866" s="342"/>
      <c r="D866" s="342"/>
      <c r="E866" s="342"/>
      <c r="F866" s="342"/>
      <c r="G866" s="342"/>
      <c r="H866" s="342"/>
    </row>
    <row r="867" spans="1:8" ht="48" hidden="1">
      <c r="A867" s="88" t="s">
        <v>0</v>
      </c>
      <c r="B867" s="92"/>
      <c r="C867" s="93"/>
      <c r="D867" s="93"/>
      <c r="E867" s="191"/>
      <c r="F867" s="99"/>
      <c r="G867" s="98" t="s">
        <v>2</v>
      </c>
      <c r="H867" s="90"/>
    </row>
    <row r="868" spans="1:8" ht="13.5" hidden="1" thickBot="1">
      <c r="A868" s="89"/>
      <c r="B868" s="85"/>
      <c r="C868" s="86"/>
      <c r="D868" s="86"/>
      <c r="E868" s="187"/>
      <c r="F868" s="100"/>
      <c r="G868" s="111"/>
      <c r="H868" s="96"/>
    </row>
    <row r="869" spans="1:8" ht="13.5" hidden="1" thickBot="1">
      <c r="A869" s="3" t="s">
        <v>4</v>
      </c>
      <c r="B869" s="4" t="s">
        <v>5</v>
      </c>
      <c r="C869" s="5" t="s">
        <v>6</v>
      </c>
      <c r="D869" s="5" t="s">
        <v>6</v>
      </c>
      <c r="E869" s="188"/>
      <c r="F869" s="101"/>
      <c r="G869" s="112"/>
      <c r="H869" s="97"/>
    </row>
    <row r="870" spans="1:8" ht="13.5" hidden="1" thickBot="1">
      <c r="A870" s="6">
        <v>1</v>
      </c>
      <c r="B870" s="7">
        <v>2</v>
      </c>
      <c r="C870" s="8">
        <v>3</v>
      </c>
      <c r="D870" s="8">
        <v>3</v>
      </c>
      <c r="E870" s="189">
        <v>4</v>
      </c>
      <c r="F870" s="91"/>
      <c r="G870" s="94">
        <v>6</v>
      </c>
      <c r="H870" s="9">
        <v>4</v>
      </c>
    </row>
    <row r="871" spans="1:8" ht="12.75" hidden="1">
      <c r="A871" s="43" t="s">
        <v>39</v>
      </c>
      <c r="B871" s="44" t="s">
        <v>49</v>
      </c>
      <c r="C871" s="40" t="s">
        <v>30</v>
      </c>
      <c r="D871" s="40" t="s">
        <v>30</v>
      </c>
      <c r="E871" s="35">
        <v>1000</v>
      </c>
      <c r="F871" s="37"/>
      <c r="G871" s="36"/>
      <c r="H871" s="51">
        <f aca="true" t="shared" si="54" ref="H871:H888">SUM(E871,F871-G871)</f>
        <v>1000</v>
      </c>
    </row>
    <row r="872" spans="1:8" ht="12.75" hidden="1">
      <c r="A872" s="43"/>
      <c r="B872" s="44"/>
      <c r="C872" s="40" t="s">
        <v>21</v>
      </c>
      <c r="D872" s="40" t="s">
        <v>21</v>
      </c>
      <c r="E872" s="35">
        <v>960000</v>
      </c>
      <c r="F872" s="37"/>
      <c r="G872" s="36"/>
      <c r="H872" s="51">
        <f t="shared" si="54"/>
        <v>960000</v>
      </c>
    </row>
    <row r="873" spans="1:8" ht="12.75" hidden="1">
      <c r="A873" s="43"/>
      <c r="B873" s="44"/>
      <c r="C873" s="40" t="s">
        <v>22</v>
      </c>
      <c r="D873" s="40" t="s">
        <v>22</v>
      </c>
      <c r="E873" s="35">
        <v>85883</v>
      </c>
      <c r="F873" s="37"/>
      <c r="G873" s="36"/>
      <c r="H873" s="51">
        <f t="shared" si="54"/>
        <v>85883</v>
      </c>
    </row>
    <row r="874" spans="1:8" ht="12.75" hidden="1">
      <c r="A874" s="43"/>
      <c r="B874" s="44"/>
      <c r="C874" s="40" t="s">
        <v>23</v>
      </c>
      <c r="D874" s="40" t="s">
        <v>23</v>
      </c>
      <c r="E874" s="35">
        <v>175000</v>
      </c>
      <c r="F874" s="37"/>
      <c r="G874" s="36"/>
      <c r="H874" s="51">
        <f t="shared" si="54"/>
        <v>175000</v>
      </c>
    </row>
    <row r="875" spans="1:8" ht="12.75" hidden="1">
      <c r="A875" s="43"/>
      <c r="B875" s="44"/>
      <c r="C875" s="40" t="s">
        <v>24</v>
      </c>
      <c r="D875" s="40" t="s">
        <v>24</v>
      </c>
      <c r="E875" s="35">
        <v>22950</v>
      </c>
      <c r="F875" s="37"/>
      <c r="G875" s="36"/>
      <c r="H875" s="51">
        <f t="shared" si="54"/>
        <v>22950</v>
      </c>
    </row>
    <row r="876" spans="1:8" ht="12.75" hidden="1">
      <c r="A876" s="43"/>
      <c r="B876" s="44"/>
      <c r="C876" s="40" t="s">
        <v>13</v>
      </c>
      <c r="D876" s="40" t="s">
        <v>13</v>
      </c>
      <c r="E876" s="35">
        <v>31640</v>
      </c>
      <c r="F876" s="37"/>
      <c r="G876" s="36"/>
      <c r="H876" s="51">
        <f t="shared" si="54"/>
        <v>31640</v>
      </c>
    </row>
    <row r="877" spans="1:8" ht="12.75" hidden="1">
      <c r="A877" s="43"/>
      <c r="B877" s="44"/>
      <c r="C877" s="40" t="s">
        <v>88</v>
      </c>
      <c r="D877" s="40" t="s">
        <v>88</v>
      </c>
      <c r="E877" s="35">
        <v>6000</v>
      </c>
      <c r="F877" s="37"/>
      <c r="G877" s="36"/>
      <c r="H877" s="51">
        <f t="shared" si="54"/>
        <v>6000</v>
      </c>
    </row>
    <row r="878" spans="1:8" ht="12.75" hidden="1">
      <c r="A878" s="43"/>
      <c r="B878" s="44"/>
      <c r="C878" s="40" t="s">
        <v>31</v>
      </c>
      <c r="D878" s="40" t="s">
        <v>31</v>
      </c>
      <c r="E878" s="35">
        <v>130000</v>
      </c>
      <c r="F878" s="37"/>
      <c r="G878" s="36"/>
      <c r="H878" s="51">
        <f t="shared" si="54"/>
        <v>130000</v>
      </c>
    </row>
    <row r="879" spans="1:8" ht="12.75" hidden="1">
      <c r="A879" s="43"/>
      <c r="B879" s="44"/>
      <c r="C879" s="40" t="s">
        <v>32</v>
      </c>
      <c r="D879" s="40" t="s">
        <v>32</v>
      </c>
      <c r="E879" s="35">
        <v>20000</v>
      </c>
      <c r="F879" s="37"/>
      <c r="G879" s="36"/>
      <c r="H879" s="51">
        <f t="shared" si="54"/>
        <v>20000</v>
      </c>
    </row>
    <row r="880" spans="1:8" ht="12.75" hidden="1">
      <c r="A880" s="43"/>
      <c r="B880" s="44"/>
      <c r="C880" s="40" t="s">
        <v>9</v>
      </c>
      <c r="D880" s="40" t="s">
        <v>9</v>
      </c>
      <c r="E880" s="35">
        <v>36000</v>
      </c>
      <c r="F880" s="37"/>
      <c r="G880" s="36"/>
      <c r="H880" s="51">
        <f t="shared" si="54"/>
        <v>36000</v>
      </c>
    </row>
    <row r="881" spans="1:8" ht="12.75" hidden="1">
      <c r="A881" s="43"/>
      <c r="B881" s="44"/>
      <c r="C881" s="40" t="s">
        <v>27</v>
      </c>
      <c r="D881" s="40" t="s">
        <v>27</v>
      </c>
      <c r="E881" s="35">
        <v>3000</v>
      </c>
      <c r="F881" s="37"/>
      <c r="G881" s="36"/>
      <c r="H881" s="51">
        <f t="shared" si="54"/>
        <v>3000</v>
      </c>
    </row>
    <row r="882" spans="1:8" ht="12.75" hidden="1">
      <c r="A882" s="43"/>
      <c r="B882" s="44"/>
      <c r="C882" s="40" t="s">
        <v>33</v>
      </c>
      <c r="D882" s="40" t="s">
        <v>33</v>
      </c>
      <c r="E882" s="35">
        <v>2800</v>
      </c>
      <c r="F882" s="37"/>
      <c r="G882" s="36"/>
      <c r="H882" s="51">
        <f t="shared" si="54"/>
        <v>2800</v>
      </c>
    </row>
    <row r="883" spans="1:8" ht="12.75" hidden="1">
      <c r="A883" s="43"/>
      <c r="B883" s="44"/>
      <c r="C883" s="40" t="s">
        <v>34</v>
      </c>
      <c r="D883" s="40" t="s">
        <v>34</v>
      </c>
      <c r="E883" s="35">
        <v>76770</v>
      </c>
      <c r="F883" s="37"/>
      <c r="G883" s="36"/>
      <c r="H883" s="51">
        <f t="shared" si="54"/>
        <v>76770</v>
      </c>
    </row>
    <row r="884" spans="1:8" ht="12.75" hidden="1">
      <c r="A884" s="43"/>
      <c r="B884" s="44"/>
      <c r="C884" s="40" t="s">
        <v>67</v>
      </c>
      <c r="D884" s="40" t="s">
        <v>67</v>
      </c>
      <c r="E884" s="35"/>
      <c r="F884" s="37"/>
      <c r="G884" s="36"/>
      <c r="H884" s="51">
        <f>SUM(E884,F884-G884)</f>
        <v>0</v>
      </c>
    </row>
    <row r="885" spans="1:8" ht="12.75" hidden="1">
      <c r="A885" s="45"/>
      <c r="B885" s="46"/>
      <c r="C885" s="49" t="s">
        <v>10</v>
      </c>
      <c r="D885" s="49" t="s">
        <v>10</v>
      </c>
      <c r="E885" s="41">
        <f>SUM(E871:E884)</f>
        <v>1551043</v>
      </c>
      <c r="F885" s="41">
        <f>SUM(F871:F884)</f>
        <v>0</v>
      </c>
      <c r="G885" s="41">
        <f>SUM(G871:G884)</f>
        <v>0</v>
      </c>
      <c r="H885" s="26">
        <f>SUM(H871:H884)</f>
        <v>1551043</v>
      </c>
    </row>
    <row r="886" spans="1:8" ht="12.75" hidden="1">
      <c r="A886" s="43" t="s">
        <v>39</v>
      </c>
      <c r="B886" s="44" t="s">
        <v>57</v>
      </c>
      <c r="C886" s="40" t="s">
        <v>9</v>
      </c>
      <c r="D886" s="40" t="s">
        <v>9</v>
      </c>
      <c r="E886" s="35"/>
      <c r="F886" s="37"/>
      <c r="G886" s="36"/>
      <c r="H886" s="51">
        <f t="shared" si="54"/>
        <v>0</v>
      </c>
    </row>
    <row r="887" spans="1:8" ht="12.75" hidden="1">
      <c r="A887" s="45"/>
      <c r="B887" s="46"/>
      <c r="C887" s="49" t="s">
        <v>10</v>
      </c>
      <c r="D887" s="49" t="s">
        <v>10</v>
      </c>
      <c r="E887" s="26">
        <f>SUM(E886)</f>
        <v>0</v>
      </c>
      <c r="F887" s="26">
        <f>SUM(F886)</f>
        <v>0</v>
      </c>
      <c r="G887" s="26">
        <f>SUM(G886)</f>
        <v>0</v>
      </c>
      <c r="H887" s="26">
        <f>SUM(H886)</f>
        <v>0</v>
      </c>
    </row>
    <row r="888" spans="1:8" ht="12.75" hidden="1">
      <c r="A888" s="43" t="s">
        <v>39</v>
      </c>
      <c r="B888" s="44" t="s">
        <v>42</v>
      </c>
      <c r="C888" s="40" t="s">
        <v>34</v>
      </c>
      <c r="D888" s="40" t="s">
        <v>34</v>
      </c>
      <c r="E888" s="35"/>
      <c r="F888" s="37"/>
      <c r="G888" s="36"/>
      <c r="H888" s="51">
        <f t="shared" si="54"/>
        <v>0</v>
      </c>
    </row>
    <row r="889" spans="1:8" ht="12.75" hidden="1">
      <c r="A889" s="45"/>
      <c r="B889" s="46"/>
      <c r="C889" s="49" t="s">
        <v>10</v>
      </c>
      <c r="D889" s="49" t="s">
        <v>10</v>
      </c>
      <c r="E889" s="26">
        <f>SUM(E888)</f>
        <v>0</v>
      </c>
      <c r="F889" s="26">
        <f>SUM(F888)</f>
        <v>0</v>
      </c>
      <c r="G889" s="26">
        <f>SUM(G888)</f>
        <v>0</v>
      </c>
      <c r="H889" s="26">
        <f>SUM(H888)</f>
        <v>0</v>
      </c>
    </row>
    <row r="890" spans="1:8" ht="12.75" hidden="1">
      <c r="A890" s="43" t="s">
        <v>53</v>
      </c>
      <c r="B890" s="44" t="s">
        <v>102</v>
      </c>
      <c r="C890" s="40" t="s">
        <v>103</v>
      </c>
      <c r="D890" s="40" t="s">
        <v>103</v>
      </c>
      <c r="E890" s="35"/>
      <c r="F890" s="37"/>
      <c r="G890" s="36"/>
      <c r="H890" s="51">
        <f>SUM(E890,F890-G890)</f>
        <v>0</v>
      </c>
    </row>
    <row r="891" spans="1:8" ht="13.5" hidden="1" thickBot="1">
      <c r="A891" s="45"/>
      <c r="B891" s="46"/>
      <c r="C891" s="49" t="s">
        <v>10</v>
      </c>
      <c r="D891" s="49" t="s">
        <v>10</v>
      </c>
      <c r="E891" s="26">
        <f>SUM(E890)</f>
        <v>0</v>
      </c>
      <c r="F891" s="26">
        <f>SUM(F890)</f>
        <v>0</v>
      </c>
      <c r="G891" s="26">
        <f>SUM(G890)</f>
        <v>0</v>
      </c>
      <c r="H891" s="26">
        <f>SUM(H890)</f>
        <v>0</v>
      </c>
    </row>
    <row r="892" spans="1:8" ht="13.5" hidden="1" thickBot="1">
      <c r="A892" s="87" t="s">
        <v>3</v>
      </c>
      <c r="B892" s="87"/>
      <c r="C892" s="87"/>
      <c r="D892" s="87"/>
      <c r="E892" s="57">
        <f>SUM(E891,E889,E887,E885)</f>
        <v>1551043</v>
      </c>
      <c r="F892" s="57">
        <f>SUM(F891,F889,F887,F885)</f>
        <v>0</v>
      </c>
      <c r="G892" s="57">
        <f>SUM(G891,G889,G887,G885)</f>
        <v>0</v>
      </c>
      <c r="H892" s="57">
        <f>SUM(H891,H889,H887,H885)</f>
        <v>1551043</v>
      </c>
    </row>
    <row r="893" spans="1:9" ht="13.5" hidden="1" thickBot="1">
      <c r="A893" s="65"/>
      <c r="B893" s="66"/>
      <c r="C893" s="66"/>
      <c r="D893" s="66"/>
      <c r="E893" s="67"/>
      <c r="F893" s="67"/>
      <c r="G893" s="68"/>
      <c r="H893" s="67"/>
      <c r="I893" s="58"/>
    </row>
    <row r="894" spans="1:8" ht="18.75" hidden="1" thickBot="1">
      <c r="A894" s="60"/>
      <c r="B894" s="342" t="s">
        <v>116</v>
      </c>
      <c r="C894" s="342"/>
      <c r="D894" s="342"/>
      <c r="E894" s="342"/>
      <c r="F894" s="107"/>
      <c r="G894" s="107"/>
      <c r="H894" s="107"/>
    </row>
    <row r="895" spans="1:8" ht="48" hidden="1">
      <c r="A895" s="88" t="s">
        <v>0</v>
      </c>
      <c r="B895" s="92"/>
      <c r="C895" s="93"/>
      <c r="D895" s="93"/>
      <c r="E895" s="191"/>
      <c r="F895" s="99"/>
      <c r="G895" s="98" t="s">
        <v>2</v>
      </c>
      <c r="H895" s="90"/>
    </row>
    <row r="896" spans="1:8" ht="13.5" hidden="1" thickBot="1">
      <c r="A896" s="89"/>
      <c r="B896" s="85"/>
      <c r="C896" s="86"/>
      <c r="D896" s="86"/>
      <c r="E896" s="187"/>
      <c r="F896" s="100"/>
      <c r="G896" s="111"/>
      <c r="H896" s="96"/>
    </row>
    <row r="897" spans="1:8" ht="13.5" hidden="1" thickBot="1">
      <c r="A897" s="3" t="s">
        <v>4</v>
      </c>
      <c r="B897" s="4" t="s">
        <v>5</v>
      </c>
      <c r="C897" s="5" t="s">
        <v>6</v>
      </c>
      <c r="D897" s="5" t="s">
        <v>6</v>
      </c>
      <c r="E897" s="188"/>
      <c r="F897" s="101"/>
      <c r="G897" s="112"/>
      <c r="H897" s="97"/>
    </row>
    <row r="898" spans="1:8" ht="13.5" hidden="1" thickBot="1">
      <c r="A898" s="6">
        <v>1</v>
      </c>
      <c r="B898" s="7">
        <v>2</v>
      </c>
      <c r="C898" s="8">
        <v>3</v>
      </c>
      <c r="D898" s="8">
        <v>3</v>
      </c>
      <c r="E898" s="189">
        <v>4</v>
      </c>
      <c r="F898" s="91"/>
      <c r="G898" s="94">
        <v>6</v>
      </c>
      <c r="H898" s="9">
        <v>4</v>
      </c>
    </row>
    <row r="899" spans="1:8" ht="12.75" hidden="1">
      <c r="A899" s="43" t="s">
        <v>93</v>
      </c>
      <c r="B899" s="44" t="s">
        <v>127</v>
      </c>
      <c r="C899" s="40" t="s">
        <v>9</v>
      </c>
      <c r="D899" s="40" t="s">
        <v>9</v>
      </c>
      <c r="E899" s="35"/>
      <c r="F899" s="37"/>
      <c r="G899" s="36"/>
      <c r="H899" s="51">
        <f>SUM(E899,F899-G899)</f>
        <v>0</v>
      </c>
    </row>
    <row r="900" spans="1:8" ht="12.75" hidden="1">
      <c r="A900" s="45"/>
      <c r="B900" s="46"/>
      <c r="C900" s="49" t="s">
        <v>10</v>
      </c>
      <c r="D900" s="49" t="s">
        <v>10</v>
      </c>
      <c r="E900" s="26">
        <f>SUM(E899)</f>
        <v>0</v>
      </c>
      <c r="F900" s="26">
        <f>SUM(F899)</f>
        <v>0</v>
      </c>
      <c r="G900" s="26">
        <f>SUM(G899)</f>
        <v>0</v>
      </c>
      <c r="H900" s="26">
        <f>SUM(H899)</f>
        <v>0</v>
      </c>
    </row>
    <row r="901" spans="1:8" ht="12.75" hidden="1">
      <c r="A901" s="43" t="s">
        <v>90</v>
      </c>
      <c r="B901" s="44" t="s">
        <v>91</v>
      </c>
      <c r="C901" s="40" t="s">
        <v>92</v>
      </c>
      <c r="D901" s="40" t="s">
        <v>92</v>
      </c>
      <c r="E901" s="35"/>
      <c r="F901" s="37"/>
      <c r="G901" s="36"/>
      <c r="H901" s="51">
        <f>SUM(E901,F901-G901)</f>
        <v>0</v>
      </c>
    </row>
    <row r="902" spans="1:8" ht="12.75" hidden="1">
      <c r="A902" s="43"/>
      <c r="B902" s="44"/>
      <c r="C902" s="48" t="s">
        <v>10</v>
      </c>
      <c r="D902" s="48" t="s">
        <v>10</v>
      </c>
      <c r="E902" s="41">
        <f>SUM(E901)</f>
        <v>0</v>
      </c>
      <c r="F902" s="41">
        <f>SUM(F901)</f>
        <v>0</v>
      </c>
      <c r="G902" s="41">
        <f>SUM(G901)</f>
        <v>0</v>
      </c>
      <c r="H902" s="41">
        <f>SUM(H901)</f>
        <v>0</v>
      </c>
    </row>
    <row r="903" spans="1:9" ht="12.75" hidden="1">
      <c r="A903" s="284" t="s">
        <v>261</v>
      </c>
      <c r="B903" s="285" t="s">
        <v>262</v>
      </c>
      <c r="C903" s="286" t="s">
        <v>63</v>
      </c>
      <c r="D903" s="286" t="s">
        <v>63</v>
      </c>
      <c r="E903" s="287"/>
      <c r="F903" s="288"/>
      <c r="G903" s="289"/>
      <c r="H903" s="290">
        <f aca="true" t="shared" si="55" ref="H903:H913">SUM(E903,F903-G903)</f>
        <v>0</v>
      </c>
      <c r="I903" s="273"/>
    </row>
    <row r="904" spans="1:9" ht="12.75" hidden="1">
      <c r="A904" s="284"/>
      <c r="B904" s="285"/>
      <c r="C904" s="286" t="s">
        <v>21</v>
      </c>
      <c r="D904" s="286" t="s">
        <v>21</v>
      </c>
      <c r="E904" s="287"/>
      <c r="F904" s="288"/>
      <c r="G904" s="289"/>
      <c r="H904" s="290">
        <f t="shared" si="55"/>
        <v>0</v>
      </c>
      <c r="I904" s="273"/>
    </row>
    <row r="905" spans="1:9" ht="12.75" hidden="1">
      <c r="A905" s="284"/>
      <c r="B905" s="285"/>
      <c r="C905" s="286" t="s">
        <v>22</v>
      </c>
      <c r="D905" s="286" t="s">
        <v>22</v>
      </c>
      <c r="E905" s="287"/>
      <c r="F905" s="288"/>
      <c r="G905" s="289"/>
      <c r="H905" s="290">
        <f t="shared" si="55"/>
        <v>0</v>
      </c>
      <c r="I905" s="273"/>
    </row>
    <row r="906" spans="1:9" ht="12.75" hidden="1">
      <c r="A906" s="284"/>
      <c r="B906" s="285"/>
      <c r="C906" s="286" t="s">
        <v>23</v>
      </c>
      <c r="D906" s="286" t="s">
        <v>23</v>
      </c>
      <c r="E906" s="287"/>
      <c r="F906" s="288"/>
      <c r="G906" s="289"/>
      <c r="H906" s="290">
        <f t="shared" si="55"/>
        <v>0</v>
      </c>
      <c r="I906" s="273"/>
    </row>
    <row r="907" spans="1:9" ht="12.75" hidden="1">
      <c r="A907" s="284"/>
      <c r="B907" s="285"/>
      <c r="C907" s="286" t="s">
        <v>24</v>
      </c>
      <c r="D907" s="286" t="s">
        <v>24</v>
      </c>
      <c r="E907" s="287"/>
      <c r="F907" s="288"/>
      <c r="G907" s="289"/>
      <c r="H907" s="290">
        <f t="shared" si="55"/>
        <v>0</v>
      </c>
      <c r="I907" s="273"/>
    </row>
    <row r="908" spans="1:9" ht="12.75" hidden="1">
      <c r="A908" s="284"/>
      <c r="B908" s="285"/>
      <c r="C908" s="286" t="s">
        <v>13</v>
      </c>
      <c r="D908" s="286" t="s">
        <v>13</v>
      </c>
      <c r="E908" s="287"/>
      <c r="F908" s="288"/>
      <c r="G908" s="289"/>
      <c r="H908" s="290">
        <f t="shared" si="55"/>
        <v>0</v>
      </c>
      <c r="I908" s="273"/>
    </row>
    <row r="909" spans="1:9" ht="12.75" hidden="1">
      <c r="A909" s="284"/>
      <c r="B909" s="285"/>
      <c r="C909" s="286" t="s">
        <v>76</v>
      </c>
      <c r="D909" s="286" t="s">
        <v>76</v>
      </c>
      <c r="E909" s="287"/>
      <c r="F909" s="288"/>
      <c r="G909" s="289"/>
      <c r="H909" s="290">
        <f t="shared" si="55"/>
        <v>0</v>
      </c>
      <c r="I909" s="273"/>
    </row>
    <row r="910" spans="1:9" ht="12.75" hidden="1">
      <c r="A910" s="284"/>
      <c r="B910" s="285"/>
      <c r="C910" s="286" t="s">
        <v>31</v>
      </c>
      <c r="D910" s="286" t="s">
        <v>31</v>
      </c>
      <c r="E910" s="287"/>
      <c r="F910" s="288"/>
      <c r="G910" s="289"/>
      <c r="H910" s="290">
        <f t="shared" si="55"/>
        <v>0</v>
      </c>
      <c r="I910" s="273"/>
    </row>
    <row r="911" spans="1:9" ht="12.75" hidden="1">
      <c r="A911" s="284"/>
      <c r="B911" s="285"/>
      <c r="C911" s="286" t="s">
        <v>9</v>
      </c>
      <c r="D911" s="286" t="s">
        <v>9</v>
      </c>
      <c r="E911" s="287"/>
      <c r="F911" s="288"/>
      <c r="G911" s="289"/>
      <c r="H911" s="290">
        <f t="shared" si="55"/>
        <v>0</v>
      </c>
      <c r="I911" s="273"/>
    </row>
    <row r="912" spans="1:9" ht="12.75" hidden="1">
      <c r="A912" s="284"/>
      <c r="B912" s="285"/>
      <c r="C912" s="286" t="s">
        <v>33</v>
      </c>
      <c r="D912" s="286" t="s">
        <v>33</v>
      </c>
      <c r="E912" s="287"/>
      <c r="F912" s="288"/>
      <c r="G912" s="289"/>
      <c r="H912" s="290">
        <f t="shared" si="55"/>
        <v>0</v>
      </c>
      <c r="I912" s="273"/>
    </row>
    <row r="913" spans="1:9" ht="12.75" hidden="1">
      <c r="A913" s="284"/>
      <c r="B913" s="285"/>
      <c r="C913" s="286" t="s">
        <v>34</v>
      </c>
      <c r="D913" s="286" t="s">
        <v>34</v>
      </c>
      <c r="E913" s="287"/>
      <c r="F913" s="288"/>
      <c r="G913" s="289"/>
      <c r="H913" s="290">
        <f t="shared" si="55"/>
        <v>0</v>
      </c>
      <c r="I913" s="273"/>
    </row>
    <row r="914" spans="1:8" ht="12.75" hidden="1">
      <c r="A914" s="45"/>
      <c r="B914" s="46"/>
      <c r="C914" s="49" t="s">
        <v>10</v>
      </c>
      <c r="D914" s="49" t="s">
        <v>10</v>
      </c>
      <c r="E914" s="41">
        <f>SUM(E903:E913)</f>
        <v>0</v>
      </c>
      <c r="F914" s="41">
        <f>SUM(F903:F913)</f>
        <v>0</v>
      </c>
      <c r="G914" s="41">
        <f>SUM(G903:G913)</f>
        <v>0</v>
      </c>
      <c r="H914" s="41">
        <f>SUM(H903:H913)</f>
        <v>0</v>
      </c>
    </row>
    <row r="915" spans="1:8" ht="12.75" hidden="1">
      <c r="A915" s="43" t="s">
        <v>93</v>
      </c>
      <c r="B915" s="44" t="s">
        <v>127</v>
      </c>
      <c r="C915" s="40" t="s">
        <v>9</v>
      </c>
      <c r="D915" s="40" t="s">
        <v>9</v>
      </c>
      <c r="E915" s="35"/>
      <c r="F915" s="37"/>
      <c r="G915" s="36"/>
      <c r="H915" s="51">
        <f>SUM(E915,F915-G915)</f>
        <v>0</v>
      </c>
    </row>
    <row r="916" spans="1:8" ht="13.5" hidden="1" thickBot="1">
      <c r="A916" s="45"/>
      <c r="B916" s="46"/>
      <c r="C916" s="49" t="s">
        <v>10</v>
      </c>
      <c r="D916" s="49" t="s">
        <v>10</v>
      </c>
      <c r="E916" s="26">
        <f>SUM(E915)</f>
        <v>0</v>
      </c>
      <c r="F916" s="26">
        <f>SUM(F915)</f>
        <v>0</v>
      </c>
      <c r="G916" s="26">
        <f>SUM(G915)</f>
        <v>0</v>
      </c>
      <c r="H916" s="26">
        <f>SUM(H915)</f>
        <v>0</v>
      </c>
    </row>
    <row r="917" spans="1:8" ht="13.5" hidden="1" thickBot="1">
      <c r="A917" s="87" t="s">
        <v>3</v>
      </c>
      <c r="B917" s="87"/>
      <c r="C917" s="87"/>
      <c r="D917" s="87"/>
      <c r="E917" s="57">
        <f>SUM(E916,E914,E902,E900)</f>
        <v>0</v>
      </c>
      <c r="F917" s="57">
        <f>SUM(F916,F914,F902,F900)</f>
        <v>0</v>
      </c>
      <c r="G917" s="57">
        <f>SUM(G916,G914,G902,G900)</f>
        <v>0</v>
      </c>
      <c r="H917" s="57">
        <f>SUM(H916,H914,H902,H900)</f>
        <v>0</v>
      </c>
    </row>
    <row r="918" spans="1:9" ht="13.5" hidden="1" thickBot="1">
      <c r="A918" s="65"/>
      <c r="B918" s="66"/>
      <c r="C918" s="66"/>
      <c r="D918" s="66"/>
      <c r="E918" s="67"/>
      <c r="F918" s="67"/>
      <c r="G918" s="68"/>
      <c r="H918" s="67"/>
      <c r="I918" s="58"/>
    </row>
    <row r="919" spans="1:8" ht="18.75" hidden="1" thickBot="1">
      <c r="A919" s="341" t="s">
        <v>117</v>
      </c>
      <c r="B919" s="342"/>
      <c r="C919" s="342"/>
      <c r="D919" s="342"/>
      <c r="E919" s="193"/>
      <c r="F919" s="105"/>
      <c r="G919" s="105"/>
      <c r="H919" s="105"/>
    </row>
    <row r="920" spans="1:8" ht="48" hidden="1">
      <c r="A920" s="88" t="s">
        <v>0</v>
      </c>
      <c r="B920" s="92"/>
      <c r="C920" s="93"/>
      <c r="D920" s="93"/>
      <c r="E920" s="191"/>
      <c r="F920" s="99"/>
      <c r="G920" s="98" t="s">
        <v>2</v>
      </c>
      <c r="H920" s="90"/>
    </row>
    <row r="921" spans="1:8" ht="13.5" hidden="1" thickBot="1">
      <c r="A921" s="89"/>
      <c r="B921" s="85"/>
      <c r="C921" s="86"/>
      <c r="D921" s="86"/>
      <c r="E921" s="187"/>
      <c r="F921" s="100"/>
      <c r="G921" s="111"/>
      <c r="H921" s="96"/>
    </row>
    <row r="922" spans="1:8" ht="13.5" hidden="1" thickBot="1">
      <c r="A922" s="3" t="s">
        <v>4</v>
      </c>
      <c r="B922" s="4" t="s">
        <v>5</v>
      </c>
      <c r="C922" s="5" t="s">
        <v>6</v>
      </c>
      <c r="D922" s="5" t="s">
        <v>6</v>
      </c>
      <c r="E922" s="188"/>
      <c r="F922" s="101"/>
      <c r="G922" s="112"/>
      <c r="H922" s="97"/>
    </row>
    <row r="923" spans="1:8" ht="13.5" hidden="1" thickBot="1">
      <c r="A923" s="6">
        <v>1</v>
      </c>
      <c r="B923" s="7">
        <v>2</v>
      </c>
      <c r="C923" s="8">
        <v>3</v>
      </c>
      <c r="D923" s="8">
        <v>3</v>
      </c>
      <c r="E923" s="189">
        <v>4</v>
      </c>
      <c r="F923" s="91"/>
      <c r="G923" s="94">
        <v>6</v>
      </c>
      <c r="H923" s="9">
        <v>4</v>
      </c>
    </row>
    <row r="924" spans="1:8" ht="12.75" hidden="1">
      <c r="A924" s="43" t="s">
        <v>39</v>
      </c>
      <c r="B924" s="44" t="s">
        <v>57</v>
      </c>
      <c r="C924" s="40" t="s">
        <v>9</v>
      </c>
      <c r="D924" s="40" t="s">
        <v>9</v>
      </c>
      <c r="E924" s="35"/>
      <c r="F924" s="37"/>
      <c r="G924" s="36"/>
      <c r="H924" s="51">
        <f>SUM(E924,F924-G924)</f>
        <v>0</v>
      </c>
    </row>
    <row r="925" spans="1:8" ht="12.75" hidden="1">
      <c r="A925" s="45"/>
      <c r="B925" s="46"/>
      <c r="C925" s="49" t="s">
        <v>10</v>
      </c>
      <c r="D925" s="49" t="s">
        <v>10</v>
      </c>
      <c r="E925" s="26">
        <f>SUM(E924)</f>
        <v>0</v>
      </c>
      <c r="F925" s="26">
        <f>SUM(F924)</f>
        <v>0</v>
      </c>
      <c r="G925" s="26">
        <f>SUM(G924)</f>
        <v>0</v>
      </c>
      <c r="H925" s="26">
        <f>SUM(H924)</f>
        <v>0</v>
      </c>
    </row>
    <row r="926" spans="1:8" ht="12.75" hidden="1">
      <c r="A926" s="43" t="s">
        <v>90</v>
      </c>
      <c r="B926" s="44" t="s">
        <v>91</v>
      </c>
      <c r="C926" s="40" t="s">
        <v>92</v>
      </c>
      <c r="D926" s="40" t="s">
        <v>92</v>
      </c>
      <c r="E926" s="35">
        <v>2809</v>
      </c>
      <c r="F926" s="37"/>
      <c r="G926" s="36"/>
      <c r="H926" s="51">
        <f>SUM(E926,F926-G926)</f>
        <v>2809</v>
      </c>
    </row>
    <row r="927" spans="1:8" ht="12.75" hidden="1">
      <c r="A927" s="43"/>
      <c r="B927" s="44"/>
      <c r="C927" s="48" t="s">
        <v>10</v>
      </c>
      <c r="D927" s="48" t="s">
        <v>10</v>
      </c>
      <c r="E927" s="41">
        <f>SUM(E926)</f>
        <v>2809</v>
      </c>
      <c r="F927" s="41">
        <f>SUM(F926)</f>
        <v>0</v>
      </c>
      <c r="G927" s="41">
        <f>SUM(G926)</f>
        <v>0</v>
      </c>
      <c r="H927" s="41">
        <f>SUM(H926)</f>
        <v>2809</v>
      </c>
    </row>
    <row r="928" spans="1:9" ht="12.75" hidden="1">
      <c r="A928" s="284" t="s">
        <v>261</v>
      </c>
      <c r="B928" s="285" t="s">
        <v>263</v>
      </c>
      <c r="C928" s="286" t="s">
        <v>63</v>
      </c>
      <c r="D928" s="286" t="s">
        <v>63</v>
      </c>
      <c r="E928" s="287">
        <v>1008</v>
      </c>
      <c r="F928" s="288"/>
      <c r="G928" s="289"/>
      <c r="H928" s="290">
        <f aca="true" t="shared" si="56" ref="H928:H939">SUM(E928,F928-G928)</f>
        <v>1008</v>
      </c>
      <c r="I928" s="273"/>
    </row>
    <row r="929" spans="1:9" ht="12.75" hidden="1">
      <c r="A929" s="284"/>
      <c r="B929" s="285"/>
      <c r="C929" s="286" t="s">
        <v>21</v>
      </c>
      <c r="D929" s="286" t="s">
        <v>21</v>
      </c>
      <c r="E929" s="287">
        <v>18642</v>
      </c>
      <c r="F929" s="288"/>
      <c r="G929" s="289"/>
      <c r="H929" s="290">
        <f t="shared" si="56"/>
        <v>18642</v>
      </c>
      <c r="I929" s="273"/>
    </row>
    <row r="930" spans="1:9" ht="12.75" hidden="1">
      <c r="A930" s="284"/>
      <c r="B930" s="285"/>
      <c r="C930" s="286" t="s">
        <v>22</v>
      </c>
      <c r="D930" s="286" t="s">
        <v>22</v>
      </c>
      <c r="E930" s="287">
        <v>3861</v>
      </c>
      <c r="F930" s="288"/>
      <c r="G930" s="289"/>
      <c r="H930" s="290">
        <f t="shared" si="56"/>
        <v>3861</v>
      </c>
      <c r="I930" s="273"/>
    </row>
    <row r="931" spans="1:9" ht="12.75" hidden="1">
      <c r="A931" s="284"/>
      <c r="B931" s="285"/>
      <c r="C931" s="286" t="s">
        <v>23</v>
      </c>
      <c r="D931" s="286" t="s">
        <v>23</v>
      </c>
      <c r="E931" s="287">
        <v>4093</v>
      </c>
      <c r="F931" s="288"/>
      <c r="G931" s="289"/>
      <c r="H931" s="290">
        <f t="shared" si="56"/>
        <v>4093</v>
      </c>
      <c r="I931" s="273"/>
    </row>
    <row r="932" spans="1:9" ht="12.75" hidden="1">
      <c r="A932" s="284"/>
      <c r="B932" s="285"/>
      <c r="C932" s="286" t="s">
        <v>24</v>
      </c>
      <c r="D932" s="286" t="s">
        <v>24</v>
      </c>
      <c r="E932" s="287">
        <v>551</v>
      </c>
      <c r="F932" s="288"/>
      <c r="G932" s="289"/>
      <c r="H932" s="290">
        <f t="shared" si="56"/>
        <v>551</v>
      </c>
      <c r="I932" s="273"/>
    </row>
    <row r="933" spans="1:9" ht="12.75" hidden="1">
      <c r="A933" s="284"/>
      <c r="B933" s="285"/>
      <c r="C933" s="286" t="s">
        <v>13</v>
      </c>
      <c r="D933" s="286" t="s">
        <v>13</v>
      </c>
      <c r="E933" s="287">
        <v>22288</v>
      </c>
      <c r="F933" s="288"/>
      <c r="G933" s="289"/>
      <c r="H933" s="290">
        <f t="shared" si="56"/>
        <v>22288</v>
      </c>
      <c r="I933" s="273"/>
    </row>
    <row r="934" spans="1:9" ht="12.75" hidden="1">
      <c r="A934" s="284"/>
      <c r="B934" s="285"/>
      <c r="C934" s="286" t="s">
        <v>76</v>
      </c>
      <c r="D934" s="286" t="s">
        <v>76</v>
      </c>
      <c r="E934" s="287">
        <v>28182</v>
      </c>
      <c r="F934" s="288"/>
      <c r="G934" s="289"/>
      <c r="H934" s="290">
        <f t="shared" si="56"/>
        <v>28182</v>
      </c>
      <c r="I934" s="273"/>
    </row>
    <row r="935" spans="1:9" ht="12.75" hidden="1">
      <c r="A935" s="284"/>
      <c r="B935" s="285"/>
      <c r="C935" s="286" t="s">
        <v>31</v>
      </c>
      <c r="D935" s="286" t="s">
        <v>31</v>
      </c>
      <c r="E935" s="287">
        <v>4887</v>
      </c>
      <c r="F935" s="288"/>
      <c r="G935" s="289"/>
      <c r="H935" s="290">
        <f t="shared" si="56"/>
        <v>4887</v>
      </c>
      <c r="I935" s="273"/>
    </row>
    <row r="936" spans="1:9" ht="12.75" hidden="1">
      <c r="A936" s="284"/>
      <c r="B936" s="285"/>
      <c r="C936" s="286" t="s">
        <v>9</v>
      </c>
      <c r="D936" s="286" t="s">
        <v>9</v>
      </c>
      <c r="E936" s="287">
        <v>6661</v>
      </c>
      <c r="F936" s="288"/>
      <c r="G936" s="289"/>
      <c r="H936" s="290">
        <f t="shared" si="56"/>
        <v>6661</v>
      </c>
      <c r="I936" s="273"/>
    </row>
    <row r="937" spans="1:9" ht="12.75" hidden="1">
      <c r="A937" s="284"/>
      <c r="B937" s="285"/>
      <c r="C937" s="286" t="s">
        <v>33</v>
      </c>
      <c r="D937" s="286" t="s">
        <v>33</v>
      </c>
      <c r="E937" s="287">
        <v>325</v>
      </c>
      <c r="F937" s="288"/>
      <c r="G937" s="289"/>
      <c r="H937" s="290">
        <f t="shared" si="56"/>
        <v>325</v>
      </c>
      <c r="I937" s="273"/>
    </row>
    <row r="938" spans="1:9" ht="12.75" hidden="1">
      <c r="A938" s="284"/>
      <c r="B938" s="285"/>
      <c r="C938" s="286" t="s">
        <v>27</v>
      </c>
      <c r="D938" s="286" t="s">
        <v>27</v>
      </c>
      <c r="E938" s="287">
        <v>2153</v>
      </c>
      <c r="F938" s="288"/>
      <c r="G938" s="289"/>
      <c r="H938" s="290">
        <f t="shared" si="56"/>
        <v>2153</v>
      </c>
      <c r="I938" s="273"/>
    </row>
    <row r="939" spans="1:9" ht="12.75" hidden="1">
      <c r="A939" s="284"/>
      <c r="B939" s="285"/>
      <c r="C939" s="286" t="s">
        <v>34</v>
      </c>
      <c r="D939" s="286" t="s">
        <v>34</v>
      </c>
      <c r="E939" s="287">
        <v>1463</v>
      </c>
      <c r="F939" s="288"/>
      <c r="G939" s="289"/>
      <c r="H939" s="290">
        <f t="shared" si="56"/>
        <v>1463</v>
      </c>
      <c r="I939" s="273"/>
    </row>
    <row r="940" spans="1:8" ht="12.75" hidden="1">
      <c r="A940" s="45"/>
      <c r="B940" s="46"/>
      <c r="C940" s="49" t="s">
        <v>10</v>
      </c>
      <c r="D940" s="49" t="s">
        <v>10</v>
      </c>
      <c r="E940" s="41">
        <f>SUM(E928:E939)</f>
        <v>94114</v>
      </c>
      <c r="F940" s="41">
        <f>SUM(F928:F939)</f>
        <v>0</v>
      </c>
      <c r="G940" s="41">
        <f>SUM(G928:G939)</f>
        <v>0</v>
      </c>
      <c r="H940" s="41">
        <f>SUM(H928:H939)</f>
        <v>94114</v>
      </c>
    </row>
    <row r="941" spans="1:8" ht="12.75" hidden="1">
      <c r="A941" s="43" t="s">
        <v>93</v>
      </c>
      <c r="B941" s="44" t="s">
        <v>127</v>
      </c>
      <c r="C941" s="40" t="s">
        <v>9</v>
      </c>
      <c r="D941" s="40" t="s">
        <v>9</v>
      </c>
      <c r="E941" s="35"/>
      <c r="F941" s="37"/>
      <c r="G941" s="36"/>
      <c r="H941" s="51">
        <f>SUM(E941,F941-G941)</f>
        <v>0</v>
      </c>
    </row>
    <row r="942" spans="1:8" ht="13.5" hidden="1" thickBot="1">
      <c r="A942" s="45"/>
      <c r="B942" s="46"/>
      <c r="C942" s="49" t="s">
        <v>10</v>
      </c>
      <c r="D942" s="49" t="s">
        <v>10</v>
      </c>
      <c r="E942" s="26">
        <f>SUM(E941)</f>
        <v>0</v>
      </c>
      <c r="F942" s="26">
        <f>SUM(F941)</f>
        <v>0</v>
      </c>
      <c r="G942" s="26">
        <f>SUM(G941)</f>
        <v>0</v>
      </c>
      <c r="H942" s="26">
        <f>SUM(H941)</f>
        <v>0</v>
      </c>
    </row>
    <row r="943" spans="1:8" ht="13.5" hidden="1" thickBot="1">
      <c r="A943" s="87" t="s">
        <v>3</v>
      </c>
      <c r="B943" s="87"/>
      <c r="C943" s="87"/>
      <c r="D943" s="87"/>
      <c r="E943" s="57">
        <f>SUM(E942,E940,E927,E925)</f>
        <v>96923</v>
      </c>
      <c r="F943" s="57">
        <f>SUM(F942,F940,F927,F925)</f>
        <v>0</v>
      </c>
      <c r="G943" s="57">
        <f>SUM(G942,G940,G927,G925)</f>
        <v>0</v>
      </c>
      <c r="H943" s="57">
        <f>SUM(H942,H940,H927,H925)</f>
        <v>96923</v>
      </c>
    </row>
    <row r="944" spans="1:9" ht="13.5" hidden="1" thickBot="1">
      <c r="A944" s="65"/>
      <c r="B944" s="66"/>
      <c r="C944" s="66"/>
      <c r="D944" s="66"/>
      <c r="E944" s="67"/>
      <c r="F944" s="67"/>
      <c r="G944" s="68"/>
      <c r="H944" s="67"/>
      <c r="I944" s="58"/>
    </row>
    <row r="945" spans="1:8" ht="18.75" hidden="1" thickBot="1">
      <c r="A945" s="341" t="s">
        <v>118</v>
      </c>
      <c r="B945" s="342"/>
      <c r="C945" s="342"/>
      <c r="D945" s="342"/>
      <c r="E945" s="194"/>
      <c r="F945" s="106"/>
      <c r="G945" s="106"/>
      <c r="H945" s="106"/>
    </row>
    <row r="946" spans="1:8" ht="48" hidden="1">
      <c r="A946" s="88" t="s">
        <v>0</v>
      </c>
      <c r="B946" s="92"/>
      <c r="C946" s="93"/>
      <c r="D946" s="93"/>
      <c r="E946" s="191"/>
      <c r="F946" s="99"/>
      <c r="G946" s="98" t="s">
        <v>2</v>
      </c>
      <c r="H946" s="90"/>
    </row>
    <row r="947" spans="1:8" ht="13.5" hidden="1" thickBot="1">
      <c r="A947" s="89"/>
      <c r="B947" s="85"/>
      <c r="C947" s="86"/>
      <c r="D947" s="86"/>
      <c r="E947" s="187"/>
      <c r="F947" s="100"/>
      <c r="G947" s="111"/>
      <c r="H947" s="96"/>
    </row>
    <row r="948" spans="1:8" ht="13.5" hidden="1" thickBot="1">
      <c r="A948" s="3" t="s">
        <v>4</v>
      </c>
      <c r="B948" s="4" t="s">
        <v>5</v>
      </c>
      <c r="C948" s="5" t="s">
        <v>6</v>
      </c>
      <c r="D948" s="5" t="s">
        <v>6</v>
      </c>
      <c r="E948" s="188"/>
      <c r="F948" s="101"/>
      <c r="G948" s="112"/>
      <c r="H948" s="97"/>
    </row>
    <row r="949" spans="1:8" ht="13.5" hidden="1" thickBot="1">
      <c r="A949" s="6">
        <v>1</v>
      </c>
      <c r="B949" s="7">
        <v>2</v>
      </c>
      <c r="C949" s="8">
        <v>3</v>
      </c>
      <c r="D949" s="8">
        <v>3</v>
      </c>
      <c r="E949" s="189">
        <v>4</v>
      </c>
      <c r="F949" s="91"/>
      <c r="G949" s="94">
        <v>6</v>
      </c>
      <c r="H949" s="9">
        <v>4</v>
      </c>
    </row>
    <row r="950" spans="1:8" ht="12.75" hidden="1">
      <c r="A950" s="43" t="s">
        <v>39</v>
      </c>
      <c r="B950" s="44" t="s">
        <v>57</v>
      </c>
      <c r="C950" s="40" t="s">
        <v>9</v>
      </c>
      <c r="D950" s="40" t="s">
        <v>9</v>
      </c>
      <c r="E950" s="35"/>
      <c r="F950" s="37"/>
      <c r="G950" s="36"/>
      <c r="H950" s="51">
        <f>SUM(E950,F950-G950)</f>
        <v>0</v>
      </c>
    </row>
    <row r="951" spans="1:8" ht="12.75" hidden="1">
      <c r="A951" s="45"/>
      <c r="B951" s="46"/>
      <c r="C951" s="49" t="s">
        <v>10</v>
      </c>
      <c r="D951" s="49" t="s">
        <v>10</v>
      </c>
      <c r="E951" s="26">
        <f>SUM(E950)</f>
        <v>0</v>
      </c>
      <c r="F951" s="26">
        <f>SUM(F950)</f>
        <v>0</v>
      </c>
      <c r="G951" s="26">
        <f>SUM(G950)</f>
        <v>0</v>
      </c>
      <c r="H951" s="26">
        <f>SUM(H950)</f>
        <v>0</v>
      </c>
    </row>
    <row r="952" spans="1:8" ht="12.75" hidden="1">
      <c r="A952" s="43" t="s">
        <v>90</v>
      </c>
      <c r="B952" s="44" t="s">
        <v>91</v>
      </c>
      <c r="C952" s="40" t="s">
        <v>92</v>
      </c>
      <c r="D952" s="40" t="s">
        <v>92</v>
      </c>
      <c r="E952" s="35">
        <v>2809</v>
      </c>
      <c r="F952" s="37"/>
      <c r="G952" s="36"/>
      <c r="H952" s="51">
        <f>SUM(E952,F952-G952)</f>
        <v>2809</v>
      </c>
    </row>
    <row r="953" spans="1:8" ht="12.75" hidden="1">
      <c r="A953" s="43"/>
      <c r="B953" s="44"/>
      <c r="C953" s="48" t="s">
        <v>10</v>
      </c>
      <c r="D953" s="48" t="s">
        <v>10</v>
      </c>
      <c r="E953" s="41">
        <f>SUM(E952)</f>
        <v>2809</v>
      </c>
      <c r="F953" s="41">
        <f>SUM(F952)</f>
        <v>0</v>
      </c>
      <c r="G953" s="41">
        <f>SUM(G952)</f>
        <v>0</v>
      </c>
      <c r="H953" s="41">
        <f>SUM(H952)</f>
        <v>2809</v>
      </c>
    </row>
    <row r="954" spans="1:9" ht="12.75" hidden="1">
      <c r="A954" s="284" t="s">
        <v>261</v>
      </c>
      <c r="B954" s="285" t="s">
        <v>262</v>
      </c>
      <c r="C954" s="286" t="s">
        <v>63</v>
      </c>
      <c r="D954" s="286" t="s">
        <v>63</v>
      </c>
      <c r="E954" s="287">
        <v>1008</v>
      </c>
      <c r="F954" s="288"/>
      <c r="G954" s="289"/>
      <c r="H954" s="290">
        <f aca="true" t="shared" si="57" ref="H954:H965">SUM(E954,F954-G954)</f>
        <v>1008</v>
      </c>
      <c r="I954" s="273"/>
    </row>
    <row r="955" spans="1:9" ht="12.75" hidden="1">
      <c r="A955" s="284"/>
      <c r="B955" s="285"/>
      <c r="C955" s="286" t="s">
        <v>21</v>
      </c>
      <c r="D955" s="286" t="s">
        <v>21</v>
      </c>
      <c r="E955" s="287">
        <v>28038</v>
      </c>
      <c r="F955" s="288"/>
      <c r="G955" s="289"/>
      <c r="H955" s="290">
        <f t="shared" si="57"/>
        <v>28038</v>
      </c>
      <c r="I955" s="273"/>
    </row>
    <row r="956" spans="1:9" ht="12.75" hidden="1">
      <c r="A956" s="284"/>
      <c r="B956" s="285"/>
      <c r="C956" s="286" t="s">
        <v>22</v>
      </c>
      <c r="D956" s="286" t="s">
        <v>22</v>
      </c>
      <c r="E956" s="287">
        <v>1723</v>
      </c>
      <c r="F956" s="288"/>
      <c r="G956" s="289"/>
      <c r="H956" s="290">
        <f t="shared" si="57"/>
        <v>1723</v>
      </c>
      <c r="I956" s="273"/>
    </row>
    <row r="957" spans="1:9" ht="12.75" hidden="1">
      <c r="A957" s="284"/>
      <c r="B957" s="285"/>
      <c r="C957" s="286" t="s">
        <v>23</v>
      </c>
      <c r="D957" s="286" t="s">
        <v>23</v>
      </c>
      <c r="E957" s="287">
        <v>5414</v>
      </c>
      <c r="F957" s="288"/>
      <c r="G957" s="289"/>
      <c r="H957" s="290">
        <f t="shared" si="57"/>
        <v>5414</v>
      </c>
      <c r="I957" s="273"/>
    </row>
    <row r="958" spans="1:9" ht="12.75" hidden="1">
      <c r="A958" s="284"/>
      <c r="B958" s="285"/>
      <c r="C958" s="286" t="s">
        <v>24</v>
      </c>
      <c r="D958" s="286" t="s">
        <v>24</v>
      </c>
      <c r="E958" s="287">
        <v>729</v>
      </c>
      <c r="F958" s="288"/>
      <c r="G958" s="289"/>
      <c r="H958" s="290">
        <f t="shared" si="57"/>
        <v>729</v>
      </c>
      <c r="I958" s="273"/>
    </row>
    <row r="959" spans="1:9" ht="12.75" hidden="1">
      <c r="A959" s="284"/>
      <c r="B959" s="285"/>
      <c r="C959" s="286" t="s">
        <v>13</v>
      </c>
      <c r="D959" s="286" t="s">
        <v>13</v>
      </c>
      <c r="E959" s="287">
        <v>25621</v>
      </c>
      <c r="F959" s="288"/>
      <c r="G959" s="289"/>
      <c r="H959" s="290">
        <f t="shared" si="57"/>
        <v>25621</v>
      </c>
      <c r="I959" s="273"/>
    </row>
    <row r="960" spans="1:9" ht="12.75" hidden="1">
      <c r="A960" s="284"/>
      <c r="B960" s="285"/>
      <c r="C960" s="286" t="s">
        <v>76</v>
      </c>
      <c r="D960" s="286" t="s">
        <v>76</v>
      </c>
      <c r="E960" s="287">
        <v>28182</v>
      </c>
      <c r="F960" s="288"/>
      <c r="G960" s="289"/>
      <c r="H960" s="290">
        <f t="shared" si="57"/>
        <v>28182</v>
      </c>
      <c r="I960" s="273"/>
    </row>
    <row r="961" spans="1:9" ht="12.75" hidden="1">
      <c r="A961" s="284"/>
      <c r="B961" s="285"/>
      <c r="C961" s="286" t="s">
        <v>31</v>
      </c>
      <c r="D961" s="286" t="s">
        <v>31</v>
      </c>
      <c r="E961" s="287">
        <v>1427</v>
      </c>
      <c r="F961" s="288"/>
      <c r="G961" s="289"/>
      <c r="H961" s="290">
        <f t="shared" si="57"/>
        <v>1427</v>
      </c>
      <c r="I961" s="273"/>
    </row>
    <row r="962" spans="1:9" ht="12.75" hidden="1">
      <c r="A962" s="284"/>
      <c r="B962" s="285"/>
      <c r="C962" s="286" t="s">
        <v>9</v>
      </c>
      <c r="D962" s="286" t="s">
        <v>9</v>
      </c>
      <c r="E962" s="287">
        <v>6031</v>
      </c>
      <c r="F962" s="288"/>
      <c r="G962" s="289"/>
      <c r="H962" s="290">
        <f t="shared" si="57"/>
        <v>6031</v>
      </c>
      <c r="I962" s="273"/>
    </row>
    <row r="963" spans="1:9" ht="12.75" hidden="1">
      <c r="A963" s="284"/>
      <c r="B963" s="285"/>
      <c r="C963" s="286" t="s">
        <v>27</v>
      </c>
      <c r="D963" s="286" t="s">
        <v>27</v>
      </c>
      <c r="E963" s="287">
        <v>200</v>
      </c>
      <c r="F963" s="288"/>
      <c r="G963" s="289"/>
      <c r="H963" s="290">
        <f t="shared" si="57"/>
        <v>200</v>
      </c>
      <c r="I963" s="273"/>
    </row>
    <row r="964" spans="1:9" ht="12.75" hidden="1">
      <c r="A964" s="284"/>
      <c r="B964" s="285"/>
      <c r="C964" s="286" t="s">
        <v>33</v>
      </c>
      <c r="D964" s="286" t="s">
        <v>33</v>
      </c>
      <c r="E964" s="287">
        <v>350</v>
      </c>
      <c r="F964" s="288"/>
      <c r="G964" s="289"/>
      <c r="H964" s="290">
        <f t="shared" si="57"/>
        <v>350</v>
      </c>
      <c r="I964" s="273"/>
    </row>
    <row r="965" spans="1:9" ht="12.75" hidden="1">
      <c r="A965" s="284"/>
      <c r="B965" s="285"/>
      <c r="C965" s="286" t="s">
        <v>34</v>
      </c>
      <c r="D965" s="286" t="s">
        <v>34</v>
      </c>
      <c r="E965" s="287">
        <v>1935</v>
      </c>
      <c r="F965" s="288"/>
      <c r="G965" s="289"/>
      <c r="H965" s="290">
        <f t="shared" si="57"/>
        <v>1935</v>
      </c>
      <c r="I965" s="273"/>
    </row>
    <row r="966" spans="1:8" ht="12.75" hidden="1">
      <c r="A966" s="45"/>
      <c r="B966" s="46"/>
      <c r="C966" s="49" t="s">
        <v>10</v>
      </c>
      <c r="D966" s="49" t="s">
        <v>10</v>
      </c>
      <c r="E966" s="41">
        <f>SUM(E954:E965)</f>
        <v>100658</v>
      </c>
      <c r="F966" s="41">
        <f>SUM(F954:F965)</f>
        <v>0</v>
      </c>
      <c r="G966" s="41">
        <f>SUM(G954:G965)</f>
        <v>0</v>
      </c>
      <c r="H966" s="41">
        <f>SUM(H954:H965)</f>
        <v>100658</v>
      </c>
    </row>
    <row r="967" spans="1:8" ht="12.75" hidden="1">
      <c r="A967" s="43" t="s">
        <v>93</v>
      </c>
      <c r="B967" s="44" t="s">
        <v>127</v>
      </c>
      <c r="C967" s="40" t="s">
        <v>9</v>
      </c>
      <c r="D967" s="40" t="s">
        <v>9</v>
      </c>
      <c r="E967" s="35"/>
      <c r="F967" s="37"/>
      <c r="G967" s="36"/>
      <c r="H967" s="51">
        <f>SUM(E967,F967-G967)</f>
        <v>0</v>
      </c>
    </row>
    <row r="968" spans="1:8" ht="13.5" hidden="1" thickBot="1">
      <c r="A968" s="45"/>
      <c r="B968" s="46"/>
      <c r="C968" s="49" t="s">
        <v>10</v>
      </c>
      <c r="D968" s="49" t="s">
        <v>10</v>
      </c>
      <c r="E968" s="26">
        <f>SUM(E967)</f>
        <v>0</v>
      </c>
      <c r="F968" s="26">
        <f>SUM(F967)</f>
        <v>0</v>
      </c>
      <c r="G968" s="26">
        <f>SUM(G967)</f>
        <v>0</v>
      </c>
      <c r="H968" s="26">
        <f>SUM(H967)</f>
        <v>0</v>
      </c>
    </row>
    <row r="969" spans="1:8" ht="13.5" hidden="1" thickBot="1">
      <c r="A969" s="87" t="s">
        <v>3</v>
      </c>
      <c r="B969" s="87"/>
      <c r="C969" s="87"/>
      <c r="D969" s="87"/>
      <c r="E969" s="57">
        <f>SUM(E951,E953,E968,E966)</f>
        <v>103467</v>
      </c>
      <c r="F969" s="57">
        <f>SUM(F968,F966,F953,F951)</f>
        <v>0</v>
      </c>
      <c r="G969" s="57">
        <f>SUM(G968,G966,G953,G951)</f>
        <v>0</v>
      </c>
      <c r="H969" s="57">
        <f>SUM(H968,H966,H953,H951)</f>
        <v>103467</v>
      </c>
    </row>
    <row r="970" spans="1:9" ht="13.5" hidden="1" thickBot="1">
      <c r="A970" s="65"/>
      <c r="B970" s="66"/>
      <c r="C970" s="66"/>
      <c r="D970" s="66"/>
      <c r="E970" s="67"/>
      <c r="F970" s="67"/>
      <c r="G970" s="68"/>
      <c r="H970" s="67"/>
      <c r="I970" s="58"/>
    </row>
    <row r="971" spans="1:8" ht="18.75" hidden="1" thickBot="1">
      <c r="A971" s="341" t="s">
        <v>119</v>
      </c>
      <c r="B971" s="342"/>
      <c r="C971" s="342"/>
      <c r="D971" s="342"/>
      <c r="E971" s="194"/>
      <c r="F971" s="106"/>
      <c r="G971" s="106"/>
      <c r="H971" s="106"/>
    </row>
    <row r="972" spans="1:8" ht="48" hidden="1">
      <c r="A972" s="88" t="s">
        <v>0</v>
      </c>
      <c r="B972" s="92"/>
      <c r="C972" s="93"/>
      <c r="D972" s="93"/>
      <c r="E972" s="191"/>
      <c r="F972" s="99"/>
      <c r="G972" s="98" t="s">
        <v>2</v>
      </c>
      <c r="H972" s="90"/>
    </row>
    <row r="973" spans="1:8" ht="13.5" hidden="1" thickBot="1">
      <c r="A973" s="89"/>
      <c r="B973" s="85"/>
      <c r="C973" s="86"/>
      <c r="D973" s="86"/>
      <c r="E973" s="187"/>
      <c r="F973" s="100"/>
      <c r="G973" s="111"/>
      <c r="H973" s="96"/>
    </row>
    <row r="974" spans="1:8" ht="13.5" hidden="1" thickBot="1">
      <c r="A974" s="3" t="s">
        <v>4</v>
      </c>
      <c r="B974" s="4" t="s">
        <v>5</v>
      </c>
      <c r="C974" s="5" t="s">
        <v>6</v>
      </c>
      <c r="D974" s="5" t="s">
        <v>6</v>
      </c>
      <c r="E974" s="188"/>
      <c r="F974" s="101"/>
      <c r="G974" s="112"/>
      <c r="H974" s="97"/>
    </row>
    <row r="975" spans="1:8" ht="13.5" hidden="1" thickBot="1">
      <c r="A975" s="6">
        <v>1</v>
      </c>
      <c r="B975" s="7">
        <v>2</v>
      </c>
      <c r="C975" s="8">
        <v>3</v>
      </c>
      <c r="D975" s="8">
        <v>3</v>
      </c>
      <c r="E975" s="189">
        <v>4</v>
      </c>
      <c r="F975" s="91"/>
      <c r="G975" s="94">
        <v>6</v>
      </c>
      <c r="H975" s="9">
        <v>4</v>
      </c>
    </row>
    <row r="976" spans="1:8" ht="12.75" hidden="1">
      <c r="A976" s="43" t="s">
        <v>39</v>
      </c>
      <c r="B976" s="44" t="s">
        <v>57</v>
      </c>
      <c r="C976" s="40" t="s">
        <v>9</v>
      </c>
      <c r="D976" s="40" t="s">
        <v>9</v>
      </c>
      <c r="E976" s="35"/>
      <c r="F976" s="37"/>
      <c r="G976" s="36"/>
      <c r="H976" s="51">
        <f>SUM(E976,F976-G976)</f>
        <v>0</v>
      </c>
    </row>
    <row r="977" spans="1:8" ht="12.75" hidden="1">
      <c r="A977" s="45"/>
      <c r="B977" s="46"/>
      <c r="C977" s="49" t="s">
        <v>10</v>
      </c>
      <c r="D977" s="49" t="s">
        <v>10</v>
      </c>
      <c r="E977" s="26">
        <f>SUM(E976)</f>
        <v>0</v>
      </c>
      <c r="F977" s="26">
        <f>SUM(F976)</f>
        <v>0</v>
      </c>
      <c r="G977" s="26">
        <f>SUM(G976)</f>
        <v>0</v>
      </c>
      <c r="H977" s="26">
        <f>SUM(H976)</f>
        <v>0</v>
      </c>
    </row>
    <row r="978" spans="1:8" ht="12.75" hidden="1">
      <c r="A978" s="43" t="s">
        <v>90</v>
      </c>
      <c r="B978" s="44" t="s">
        <v>91</v>
      </c>
      <c r="C978" s="40" t="s">
        <v>92</v>
      </c>
      <c r="D978" s="40" t="s">
        <v>92</v>
      </c>
      <c r="E978" s="35">
        <v>2006</v>
      </c>
      <c r="F978" s="37"/>
      <c r="G978" s="36"/>
      <c r="H978" s="51">
        <f>SUM(E978,F978-G978)</f>
        <v>2006</v>
      </c>
    </row>
    <row r="979" spans="1:8" ht="12.75" hidden="1">
      <c r="A979" s="43"/>
      <c r="B979" s="44"/>
      <c r="C979" s="48" t="s">
        <v>10</v>
      </c>
      <c r="D979" s="48" t="s">
        <v>10</v>
      </c>
      <c r="E979" s="41">
        <f>SUM(E978)</f>
        <v>2006</v>
      </c>
      <c r="F979" s="41">
        <f>SUM(F978)</f>
        <v>0</v>
      </c>
      <c r="G979" s="41">
        <f>SUM(G978)</f>
        <v>0</v>
      </c>
      <c r="H979" s="41">
        <f>SUM(H978)</f>
        <v>2006</v>
      </c>
    </row>
    <row r="980" spans="1:9" ht="12.75" hidden="1">
      <c r="A980" s="284" t="s">
        <v>261</v>
      </c>
      <c r="B980" s="285" t="s">
        <v>262</v>
      </c>
      <c r="C980" s="286" t="s">
        <v>63</v>
      </c>
      <c r="D980" s="286" t="s">
        <v>63</v>
      </c>
      <c r="E980" s="287">
        <v>720</v>
      </c>
      <c r="F980" s="288"/>
      <c r="G980" s="289"/>
      <c r="H980" s="290">
        <f aca="true" t="shared" si="58" ref="H980:H990">SUM(E980,F980-G980)</f>
        <v>720</v>
      </c>
      <c r="I980" s="273"/>
    </row>
    <row r="981" spans="1:9" ht="12.75" hidden="1">
      <c r="A981" s="284"/>
      <c r="B981" s="285"/>
      <c r="C981" s="286" t="s">
        <v>21</v>
      </c>
      <c r="D981" s="286" t="s">
        <v>21</v>
      </c>
      <c r="E981" s="287">
        <v>31560</v>
      </c>
      <c r="F981" s="288"/>
      <c r="G981" s="289"/>
      <c r="H981" s="290">
        <f t="shared" si="58"/>
        <v>31560</v>
      </c>
      <c r="I981" s="273"/>
    </row>
    <row r="982" spans="1:9" ht="12.75" hidden="1">
      <c r="A982" s="284"/>
      <c r="B982" s="285"/>
      <c r="C982" s="286" t="s">
        <v>22</v>
      </c>
      <c r="D982" s="286" t="s">
        <v>22</v>
      </c>
      <c r="E982" s="287">
        <v>2565</v>
      </c>
      <c r="F982" s="288"/>
      <c r="G982" s="289"/>
      <c r="H982" s="290">
        <f t="shared" si="58"/>
        <v>2565</v>
      </c>
      <c r="I982" s="273"/>
    </row>
    <row r="983" spans="1:9" ht="12.75" hidden="1">
      <c r="A983" s="284"/>
      <c r="B983" s="285"/>
      <c r="C983" s="286" t="s">
        <v>23</v>
      </c>
      <c r="D983" s="286" t="s">
        <v>23</v>
      </c>
      <c r="E983" s="287">
        <v>6207</v>
      </c>
      <c r="F983" s="288"/>
      <c r="G983" s="289"/>
      <c r="H983" s="290">
        <f t="shared" si="58"/>
        <v>6207</v>
      </c>
      <c r="I983" s="273"/>
    </row>
    <row r="984" spans="1:9" ht="12.75" hidden="1">
      <c r="A984" s="284"/>
      <c r="B984" s="285"/>
      <c r="C984" s="286" t="s">
        <v>24</v>
      </c>
      <c r="D984" s="286" t="s">
        <v>24</v>
      </c>
      <c r="E984" s="287">
        <v>836</v>
      </c>
      <c r="F984" s="288"/>
      <c r="G984" s="289"/>
      <c r="H984" s="290">
        <f t="shared" si="58"/>
        <v>836</v>
      </c>
      <c r="I984" s="273"/>
    </row>
    <row r="985" spans="1:9" ht="12.75" hidden="1">
      <c r="A985" s="284"/>
      <c r="B985" s="285"/>
      <c r="C985" s="286" t="s">
        <v>13</v>
      </c>
      <c r="D985" s="286" t="s">
        <v>13</v>
      </c>
      <c r="E985" s="287">
        <v>10652</v>
      </c>
      <c r="F985" s="288"/>
      <c r="G985" s="289"/>
      <c r="H985" s="290">
        <f t="shared" si="58"/>
        <v>10652</v>
      </c>
      <c r="I985" s="273"/>
    </row>
    <row r="986" spans="1:9" ht="12.75" hidden="1">
      <c r="A986" s="284"/>
      <c r="B986" s="285"/>
      <c r="C986" s="286" t="s">
        <v>76</v>
      </c>
      <c r="D986" s="286" t="s">
        <v>76</v>
      </c>
      <c r="E986" s="287">
        <v>20130</v>
      </c>
      <c r="F986" s="288"/>
      <c r="G986" s="289"/>
      <c r="H986" s="290">
        <f t="shared" si="58"/>
        <v>20130</v>
      </c>
      <c r="I986" s="273"/>
    </row>
    <row r="987" spans="1:9" ht="12.75" hidden="1">
      <c r="A987" s="284"/>
      <c r="B987" s="285"/>
      <c r="C987" s="286" t="s">
        <v>31</v>
      </c>
      <c r="D987" s="286" t="s">
        <v>31</v>
      </c>
      <c r="E987" s="287">
        <v>1127</v>
      </c>
      <c r="F987" s="288"/>
      <c r="G987" s="289"/>
      <c r="H987" s="290">
        <f t="shared" si="58"/>
        <v>1127</v>
      </c>
      <c r="I987" s="273"/>
    </row>
    <row r="988" spans="1:9" ht="12.75" hidden="1">
      <c r="A988" s="284"/>
      <c r="B988" s="285"/>
      <c r="C988" s="286" t="s">
        <v>9</v>
      </c>
      <c r="D988" s="286" t="s">
        <v>9</v>
      </c>
      <c r="E988" s="287">
        <v>1416</v>
      </c>
      <c r="F988" s="288"/>
      <c r="G988" s="289"/>
      <c r="H988" s="290">
        <f t="shared" si="58"/>
        <v>1416</v>
      </c>
      <c r="I988" s="273"/>
    </row>
    <row r="989" spans="1:9" ht="12.75" hidden="1">
      <c r="A989" s="284"/>
      <c r="B989" s="285"/>
      <c r="C989" s="286" t="s">
        <v>33</v>
      </c>
      <c r="D989" s="286" t="s">
        <v>33</v>
      </c>
      <c r="E989" s="287">
        <v>135</v>
      </c>
      <c r="F989" s="288"/>
      <c r="G989" s="289"/>
      <c r="H989" s="290">
        <f t="shared" si="58"/>
        <v>135</v>
      </c>
      <c r="I989" s="273"/>
    </row>
    <row r="990" spans="1:9" ht="12.75" hidden="1">
      <c r="A990" s="284"/>
      <c r="B990" s="285"/>
      <c r="C990" s="286" t="s">
        <v>34</v>
      </c>
      <c r="D990" s="286" t="s">
        <v>34</v>
      </c>
      <c r="E990" s="287">
        <v>2052</v>
      </c>
      <c r="F990" s="288"/>
      <c r="G990" s="289"/>
      <c r="H990" s="290">
        <f t="shared" si="58"/>
        <v>2052</v>
      </c>
      <c r="I990" s="273"/>
    </row>
    <row r="991" spans="1:8" ht="12.75" hidden="1">
      <c r="A991" s="45"/>
      <c r="B991" s="46"/>
      <c r="C991" s="49" t="s">
        <v>10</v>
      </c>
      <c r="D991" s="49" t="s">
        <v>10</v>
      </c>
      <c r="E991" s="41">
        <f>SUM(E980:E990)</f>
        <v>77400</v>
      </c>
      <c r="F991" s="41">
        <f>SUM(F980:F990)</f>
        <v>0</v>
      </c>
      <c r="G991" s="41">
        <f>SUM(G980:G990)</f>
        <v>0</v>
      </c>
      <c r="H991" s="41">
        <f>SUM(H980:H990)</f>
        <v>77400</v>
      </c>
    </row>
    <row r="992" spans="1:8" ht="12.75" hidden="1">
      <c r="A992" s="43" t="s">
        <v>93</v>
      </c>
      <c r="B992" s="44" t="s">
        <v>127</v>
      </c>
      <c r="C992" s="40" t="s">
        <v>9</v>
      </c>
      <c r="D992" s="40" t="s">
        <v>9</v>
      </c>
      <c r="E992" s="35"/>
      <c r="F992" s="37"/>
      <c r="G992" s="36"/>
      <c r="H992" s="51">
        <f>SUM(E992,F992-G992)</f>
        <v>0</v>
      </c>
    </row>
    <row r="993" spans="1:8" ht="13.5" hidden="1" thickBot="1">
      <c r="A993" s="45"/>
      <c r="B993" s="46"/>
      <c r="C993" s="49" t="s">
        <v>10</v>
      </c>
      <c r="D993" s="49" t="s">
        <v>10</v>
      </c>
      <c r="E993" s="26">
        <f>SUM(E992)</f>
        <v>0</v>
      </c>
      <c r="F993" s="26">
        <f>SUM(F992)</f>
        <v>0</v>
      </c>
      <c r="G993" s="26">
        <f>SUM(G992)</f>
        <v>0</v>
      </c>
      <c r="H993" s="26">
        <f>SUM(H992)</f>
        <v>0</v>
      </c>
    </row>
    <row r="994" spans="1:8" ht="13.5" hidden="1" thickBot="1">
      <c r="A994" s="87" t="s">
        <v>3</v>
      </c>
      <c r="B994" s="87"/>
      <c r="C994" s="87"/>
      <c r="D994" s="87"/>
      <c r="E994" s="57">
        <f>SUM(E977,E979,E991,E993)</f>
        <v>79406</v>
      </c>
      <c r="F994" s="57">
        <f>SUM(F993,F991,F979,F977)</f>
        <v>0</v>
      </c>
      <c r="G994" s="57">
        <f>SUM(G993,G991,G979,G977)</f>
        <v>0</v>
      </c>
      <c r="H994" s="57">
        <f>SUM(H993,H991,H979,H977)</f>
        <v>79406</v>
      </c>
    </row>
    <row r="995" spans="1:9" ht="13.5" hidden="1" thickBot="1">
      <c r="A995" s="65"/>
      <c r="B995" s="66"/>
      <c r="C995" s="66"/>
      <c r="D995" s="66"/>
      <c r="E995" s="67"/>
      <c r="F995" s="67"/>
      <c r="G995" s="68"/>
      <c r="H995" s="67"/>
      <c r="I995" s="58"/>
    </row>
    <row r="996" spans="1:8" ht="18.75" hidden="1" thickBot="1">
      <c r="A996" s="341" t="s">
        <v>120</v>
      </c>
      <c r="B996" s="342"/>
      <c r="C996" s="342"/>
      <c r="D996" s="342"/>
      <c r="E996" s="342"/>
      <c r="F996" s="105"/>
      <c r="G996" s="105"/>
      <c r="H996" s="105"/>
    </row>
    <row r="997" spans="1:8" ht="48" hidden="1">
      <c r="A997" s="88" t="s">
        <v>0</v>
      </c>
      <c r="B997" s="92"/>
      <c r="C997" s="93"/>
      <c r="D997" s="93"/>
      <c r="E997" s="191"/>
      <c r="F997" s="99"/>
      <c r="G997" s="98" t="s">
        <v>2</v>
      </c>
      <c r="H997" s="90"/>
    </row>
    <row r="998" spans="1:8" ht="13.5" hidden="1" thickBot="1">
      <c r="A998" s="89"/>
      <c r="B998" s="85"/>
      <c r="C998" s="86"/>
      <c r="D998" s="86"/>
      <c r="E998" s="187"/>
      <c r="F998" s="100"/>
      <c r="G998" s="111"/>
      <c r="H998" s="96"/>
    </row>
    <row r="999" spans="1:8" ht="13.5" hidden="1" thickBot="1">
      <c r="A999" s="3" t="s">
        <v>4</v>
      </c>
      <c r="B999" s="4" t="s">
        <v>5</v>
      </c>
      <c r="C999" s="5" t="s">
        <v>6</v>
      </c>
      <c r="D999" s="5" t="s">
        <v>6</v>
      </c>
      <c r="E999" s="188"/>
      <c r="F999" s="101"/>
      <c r="G999" s="112"/>
      <c r="H999" s="97"/>
    </row>
    <row r="1000" spans="1:8" ht="13.5" hidden="1" thickBot="1">
      <c r="A1000" s="6">
        <v>1</v>
      </c>
      <c r="B1000" s="7">
        <v>2</v>
      </c>
      <c r="C1000" s="8">
        <v>3</v>
      </c>
      <c r="D1000" s="8">
        <v>3</v>
      </c>
      <c r="E1000" s="189">
        <v>4</v>
      </c>
      <c r="F1000" s="91"/>
      <c r="G1000" s="94">
        <v>6</v>
      </c>
      <c r="H1000" s="9">
        <v>4</v>
      </c>
    </row>
    <row r="1001" spans="1:8" ht="12.75" hidden="1">
      <c r="A1001" s="43" t="s">
        <v>39</v>
      </c>
      <c r="B1001" s="44" t="s">
        <v>57</v>
      </c>
      <c r="C1001" s="40" t="s">
        <v>9</v>
      </c>
      <c r="D1001" s="40" t="s">
        <v>9</v>
      </c>
      <c r="E1001" s="35"/>
      <c r="F1001" s="37"/>
      <c r="G1001" s="36"/>
      <c r="H1001" s="51">
        <f>SUM(E1001,F1001-G1001)</f>
        <v>0</v>
      </c>
    </row>
    <row r="1002" spans="1:8" ht="12.75" hidden="1">
      <c r="A1002" s="45"/>
      <c r="B1002" s="46"/>
      <c r="C1002" s="49" t="s">
        <v>10</v>
      </c>
      <c r="D1002" s="49" t="s">
        <v>10</v>
      </c>
      <c r="E1002" s="26">
        <f>SUM(E1001)</f>
        <v>0</v>
      </c>
      <c r="F1002" s="26">
        <f>SUM(F1001)</f>
        <v>0</v>
      </c>
      <c r="G1002" s="26">
        <f>SUM(G1001)</f>
        <v>0</v>
      </c>
      <c r="H1002" s="26">
        <f>SUM(H1001)</f>
        <v>0</v>
      </c>
    </row>
    <row r="1003" spans="1:8" ht="12.75" hidden="1">
      <c r="A1003" s="43" t="s">
        <v>90</v>
      </c>
      <c r="B1003" s="44" t="s">
        <v>91</v>
      </c>
      <c r="C1003" s="40" t="s">
        <v>92</v>
      </c>
      <c r="D1003" s="40" t="s">
        <v>92</v>
      </c>
      <c r="E1003" s="35">
        <v>16320</v>
      </c>
      <c r="F1003" s="37"/>
      <c r="G1003" s="36"/>
      <c r="H1003" s="51">
        <f>SUM(E1003,F1003-G1003)</f>
        <v>16320</v>
      </c>
    </row>
    <row r="1004" spans="1:8" ht="12.75" hidden="1">
      <c r="A1004" s="43"/>
      <c r="B1004" s="44"/>
      <c r="C1004" s="48" t="s">
        <v>10</v>
      </c>
      <c r="D1004" s="48" t="s">
        <v>10</v>
      </c>
      <c r="E1004" s="41">
        <f>SUM(E1003)</f>
        <v>16320</v>
      </c>
      <c r="F1004" s="41">
        <f>SUM(F1003)</f>
        <v>0</v>
      </c>
      <c r="G1004" s="41">
        <f>SUM(G1003)</f>
        <v>0</v>
      </c>
      <c r="H1004" s="26">
        <f>SUM(H1003)</f>
        <v>16320</v>
      </c>
    </row>
    <row r="1005" spans="1:9" ht="12.75" hidden="1">
      <c r="A1005" s="284" t="s">
        <v>261</v>
      </c>
      <c r="B1005" s="285" t="s">
        <v>263</v>
      </c>
      <c r="C1005" s="286" t="s">
        <v>63</v>
      </c>
      <c r="D1005" s="286" t="s">
        <v>63</v>
      </c>
      <c r="E1005" s="287">
        <v>4200</v>
      </c>
      <c r="F1005" s="288"/>
      <c r="G1005" s="289"/>
      <c r="H1005" s="290">
        <f aca="true" t="shared" si="59" ref="H1005:H1021">SUM(E1005,F1005-G1005)</f>
        <v>4200</v>
      </c>
      <c r="I1005" s="273"/>
    </row>
    <row r="1006" spans="1:9" ht="12.75" hidden="1">
      <c r="A1006" s="284"/>
      <c r="B1006" s="285"/>
      <c r="C1006" s="286" t="s">
        <v>21</v>
      </c>
      <c r="D1006" s="286" t="s">
        <v>21</v>
      </c>
      <c r="E1006" s="287">
        <v>485011</v>
      </c>
      <c r="F1006" s="288"/>
      <c r="G1006" s="289"/>
      <c r="H1006" s="290">
        <f t="shared" si="59"/>
        <v>485011</v>
      </c>
      <c r="I1006" s="273"/>
    </row>
    <row r="1007" spans="1:9" ht="12.75" hidden="1">
      <c r="A1007" s="284"/>
      <c r="B1007" s="285"/>
      <c r="C1007" s="286" t="s">
        <v>22</v>
      </c>
      <c r="D1007" s="286" t="s">
        <v>22</v>
      </c>
      <c r="E1007" s="287">
        <v>39475</v>
      </c>
      <c r="F1007" s="288"/>
      <c r="G1007" s="289"/>
      <c r="H1007" s="290">
        <f t="shared" si="59"/>
        <v>39475</v>
      </c>
      <c r="I1007" s="273"/>
    </row>
    <row r="1008" spans="1:9" ht="12.75" hidden="1">
      <c r="A1008" s="284"/>
      <c r="B1008" s="285"/>
      <c r="C1008" s="286" t="s">
        <v>23</v>
      </c>
      <c r="D1008" s="286" t="s">
        <v>23</v>
      </c>
      <c r="E1008" s="287">
        <v>72858</v>
      </c>
      <c r="F1008" s="288"/>
      <c r="G1008" s="289"/>
      <c r="H1008" s="290">
        <f t="shared" si="59"/>
        <v>72858</v>
      </c>
      <c r="I1008" s="273"/>
    </row>
    <row r="1009" spans="1:9" ht="12.75" hidden="1">
      <c r="A1009" s="284"/>
      <c r="B1009" s="285"/>
      <c r="C1009" s="286" t="s">
        <v>24</v>
      </c>
      <c r="D1009" s="286" t="s">
        <v>24</v>
      </c>
      <c r="E1009" s="287">
        <v>11254</v>
      </c>
      <c r="F1009" s="288"/>
      <c r="G1009" s="289"/>
      <c r="H1009" s="290">
        <f t="shared" si="59"/>
        <v>11254</v>
      </c>
      <c r="I1009" s="273"/>
    </row>
    <row r="1010" spans="1:9" ht="12.75" hidden="1">
      <c r="A1010" s="284"/>
      <c r="B1010" s="285"/>
      <c r="C1010" s="286" t="s">
        <v>13</v>
      </c>
      <c r="D1010" s="286" t="s">
        <v>13</v>
      </c>
      <c r="E1010" s="287">
        <v>43800</v>
      </c>
      <c r="F1010" s="288"/>
      <c r="G1010" s="289"/>
      <c r="H1010" s="290">
        <f t="shared" si="59"/>
        <v>43800</v>
      </c>
      <c r="I1010" s="273"/>
    </row>
    <row r="1011" spans="1:9" ht="12.75" hidden="1">
      <c r="A1011" s="284"/>
      <c r="B1011" s="285"/>
      <c r="C1011" s="286" t="s">
        <v>76</v>
      </c>
      <c r="D1011" s="286" t="s">
        <v>76</v>
      </c>
      <c r="E1011" s="287">
        <v>78000</v>
      </c>
      <c r="F1011" s="288"/>
      <c r="G1011" s="289"/>
      <c r="H1011" s="290">
        <f t="shared" si="59"/>
        <v>78000</v>
      </c>
      <c r="I1011" s="273"/>
    </row>
    <row r="1012" spans="1:9" ht="12.75" hidden="1">
      <c r="A1012" s="284"/>
      <c r="B1012" s="285"/>
      <c r="C1012" s="286" t="s">
        <v>31</v>
      </c>
      <c r="D1012" s="286" t="s">
        <v>31</v>
      </c>
      <c r="E1012" s="287">
        <v>46000</v>
      </c>
      <c r="F1012" s="288"/>
      <c r="G1012" s="289"/>
      <c r="H1012" s="290">
        <f t="shared" si="59"/>
        <v>46000</v>
      </c>
      <c r="I1012" s="273"/>
    </row>
    <row r="1013" spans="1:9" ht="12.75" hidden="1">
      <c r="A1013" s="284"/>
      <c r="B1013" s="285"/>
      <c r="C1013" s="286" t="s">
        <v>32</v>
      </c>
      <c r="D1013" s="286" t="s">
        <v>32</v>
      </c>
      <c r="E1013" s="287">
        <v>15000</v>
      </c>
      <c r="F1013" s="288"/>
      <c r="G1013" s="289"/>
      <c r="H1013" s="290">
        <f t="shared" si="59"/>
        <v>15000</v>
      </c>
      <c r="I1013" s="273"/>
    </row>
    <row r="1014" spans="1:9" ht="12.75" hidden="1">
      <c r="A1014" s="284"/>
      <c r="B1014" s="285"/>
      <c r="C1014" s="286" t="s">
        <v>9</v>
      </c>
      <c r="D1014" s="286" t="s">
        <v>9</v>
      </c>
      <c r="E1014" s="287">
        <v>47036</v>
      </c>
      <c r="F1014" s="288"/>
      <c r="G1014" s="289"/>
      <c r="H1014" s="290">
        <f t="shared" si="59"/>
        <v>47036</v>
      </c>
      <c r="I1014" s="273"/>
    </row>
    <row r="1015" spans="1:9" ht="12.75" hidden="1">
      <c r="A1015" s="284"/>
      <c r="B1015" s="285"/>
      <c r="C1015" s="286" t="s">
        <v>27</v>
      </c>
      <c r="D1015" s="286" t="s">
        <v>27</v>
      </c>
      <c r="E1015" s="287">
        <v>2000</v>
      </c>
      <c r="F1015" s="288"/>
      <c r="G1015" s="289"/>
      <c r="H1015" s="290">
        <f t="shared" si="59"/>
        <v>2000</v>
      </c>
      <c r="I1015" s="273"/>
    </row>
    <row r="1016" spans="1:9" ht="12.75" hidden="1">
      <c r="A1016" s="284"/>
      <c r="B1016" s="285"/>
      <c r="C1016" s="286" t="s">
        <v>33</v>
      </c>
      <c r="D1016" s="286" t="s">
        <v>33</v>
      </c>
      <c r="E1016" s="287">
        <v>1500</v>
      </c>
      <c r="F1016" s="288"/>
      <c r="G1016" s="289"/>
      <c r="H1016" s="290">
        <f t="shared" si="59"/>
        <v>1500</v>
      </c>
      <c r="I1016" s="273"/>
    </row>
    <row r="1017" spans="1:9" ht="12.75" hidden="1">
      <c r="A1017" s="284"/>
      <c r="B1017" s="285"/>
      <c r="C1017" s="286" t="s">
        <v>34</v>
      </c>
      <c r="D1017" s="286" t="s">
        <v>34</v>
      </c>
      <c r="E1017" s="287">
        <v>33250</v>
      </c>
      <c r="F1017" s="288"/>
      <c r="G1017" s="289"/>
      <c r="H1017" s="290">
        <f t="shared" si="59"/>
        <v>33250</v>
      </c>
      <c r="I1017" s="273"/>
    </row>
    <row r="1018" spans="1:9" ht="12.75" hidden="1">
      <c r="A1018" s="291"/>
      <c r="B1018" s="292"/>
      <c r="C1018" s="293" t="s">
        <v>10</v>
      </c>
      <c r="D1018" s="293" t="s">
        <v>10</v>
      </c>
      <c r="E1018" s="294">
        <f>SUM(E1005:E1017)</f>
        <v>879384</v>
      </c>
      <c r="F1018" s="294">
        <f>SUM(F1005:F1017)</f>
        <v>0</v>
      </c>
      <c r="G1018" s="294">
        <f>SUM(G1005:G1017)</f>
        <v>0</v>
      </c>
      <c r="H1018" s="294">
        <f>SUM(H1005:H1017)</f>
        <v>879384</v>
      </c>
      <c r="I1018" s="273"/>
    </row>
    <row r="1019" spans="1:9" ht="12.75" hidden="1">
      <c r="A1019" s="284" t="s">
        <v>261</v>
      </c>
      <c r="B1019" s="285" t="s">
        <v>270</v>
      </c>
      <c r="C1019" s="286" t="s">
        <v>13</v>
      </c>
      <c r="D1019" s="286" t="s">
        <v>13</v>
      </c>
      <c r="E1019" s="287"/>
      <c r="F1019" s="288"/>
      <c r="G1019" s="289"/>
      <c r="H1019" s="290">
        <f t="shared" si="59"/>
        <v>0</v>
      </c>
      <c r="I1019" s="273"/>
    </row>
    <row r="1020" spans="1:9" ht="12.75" hidden="1">
      <c r="A1020" s="284"/>
      <c r="B1020" s="285"/>
      <c r="C1020" s="286" t="s">
        <v>9</v>
      </c>
      <c r="D1020" s="286" t="s">
        <v>9</v>
      </c>
      <c r="E1020" s="287"/>
      <c r="F1020" s="288"/>
      <c r="G1020" s="289"/>
      <c r="H1020" s="290">
        <f t="shared" si="59"/>
        <v>0</v>
      </c>
      <c r="I1020" s="273"/>
    </row>
    <row r="1021" spans="1:9" ht="12.75" hidden="1">
      <c r="A1021" s="284"/>
      <c r="B1021" s="285"/>
      <c r="C1021" s="286" t="s">
        <v>34</v>
      </c>
      <c r="D1021" s="286" t="s">
        <v>34</v>
      </c>
      <c r="E1021" s="287">
        <v>4295</v>
      </c>
      <c r="F1021" s="288"/>
      <c r="G1021" s="289"/>
      <c r="H1021" s="290">
        <f t="shared" si="59"/>
        <v>4295</v>
      </c>
      <c r="I1021" s="273"/>
    </row>
    <row r="1022" spans="1:9" ht="12.75" hidden="1">
      <c r="A1022" s="291"/>
      <c r="B1022" s="292"/>
      <c r="C1022" s="293" t="s">
        <v>10</v>
      </c>
      <c r="D1022" s="293" t="s">
        <v>10</v>
      </c>
      <c r="E1022" s="295">
        <f>SUM(E1019:E1021)</f>
        <v>4295</v>
      </c>
      <c r="F1022" s="295">
        <f>SUM(F1019:F1021)</f>
        <v>0</v>
      </c>
      <c r="G1022" s="295">
        <f>SUM(G1019:G1021)</f>
        <v>0</v>
      </c>
      <c r="H1022" s="295">
        <f>SUM(H1019:H1021)</f>
        <v>4295</v>
      </c>
      <c r="I1022" s="273"/>
    </row>
    <row r="1023" spans="1:8" ht="12.75" hidden="1">
      <c r="A1023" s="43" t="s">
        <v>93</v>
      </c>
      <c r="B1023" s="44" t="s">
        <v>127</v>
      </c>
      <c r="C1023" s="40" t="s">
        <v>9</v>
      </c>
      <c r="D1023" s="40" t="s">
        <v>9</v>
      </c>
      <c r="E1023" s="35"/>
      <c r="F1023" s="37"/>
      <c r="G1023" s="36"/>
      <c r="H1023" s="51">
        <f>SUM(E1023,F1023-G1023)</f>
        <v>0</v>
      </c>
    </row>
    <row r="1024" spans="1:8" ht="13.5" hidden="1" thickBot="1">
      <c r="A1024" s="45"/>
      <c r="B1024" s="46"/>
      <c r="C1024" s="49" t="s">
        <v>10</v>
      </c>
      <c r="D1024" s="49" t="s">
        <v>10</v>
      </c>
      <c r="E1024" s="26">
        <f>SUM(E1023)</f>
        <v>0</v>
      </c>
      <c r="F1024" s="26">
        <f>SUM(F1023)</f>
        <v>0</v>
      </c>
      <c r="G1024" s="26">
        <f>SUM(G1023)</f>
        <v>0</v>
      </c>
      <c r="H1024" s="26">
        <f>SUM(H1023)</f>
        <v>0</v>
      </c>
    </row>
    <row r="1025" spans="1:8" ht="13.5" hidden="1" thickBot="1">
      <c r="A1025" s="87" t="s">
        <v>3</v>
      </c>
      <c r="B1025" s="87"/>
      <c r="C1025" s="87"/>
      <c r="D1025" s="87"/>
      <c r="E1025" s="57">
        <f>SUM(E1002,E1004,E1018,E1022,E1024)</f>
        <v>899999</v>
      </c>
      <c r="F1025" s="57">
        <f>SUM(F1024,F1022,F1018,F1004,F1002)</f>
        <v>0</v>
      </c>
      <c r="G1025" s="57">
        <f>SUM(G1024,G1022,G1018,G1004,G1002)</f>
        <v>0</v>
      </c>
      <c r="H1025" s="57">
        <f>SUM(H1024,H1022,H1018,H1004,H1002)</f>
        <v>899999</v>
      </c>
    </row>
    <row r="1026" spans="1:9" ht="13.5" hidden="1" thickBot="1">
      <c r="A1026" s="65"/>
      <c r="B1026" s="66"/>
      <c r="C1026" s="66"/>
      <c r="D1026" s="66"/>
      <c r="E1026" s="67"/>
      <c r="F1026" s="67"/>
      <c r="G1026" s="68"/>
      <c r="H1026" s="67"/>
      <c r="I1026" s="58"/>
    </row>
    <row r="1027" spans="1:8" ht="18.75" hidden="1" thickBot="1">
      <c r="A1027" s="341" t="s">
        <v>121</v>
      </c>
      <c r="B1027" s="342"/>
      <c r="C1027" s="342"/>
      <c r="D1027" s="342"/>
      <c r="E1027" s="342"/>
      <c r="F1027" s="102"/>
      <c r="G1027" s="102"/>
      <c r="H1027" s="102"/>
    </row>
    <row r="1028" spans="1:8" ht="48" hidden="1">
      <c r="A1028" s="88" t="s">
        <v>0</v>
      </c>
      <c r="B1028" s="92"/>
      <c r="C1028" s="93"/>
      <c r="D1028" s="93"/>
      <c r="E1028" s="191"/>
      <c r="F1028" s="99"/>
      <c r="G1028" s="98" t="s">
        <v>2</v>
      </c>
      <c r="H1028" s="90"/>
    </row>
    <row r="1029" spans="1:8" ht="13.5" hidden="1" thickBot="1">
      <c r="A1029" s="89"/>
      <c r="B1029" s="85"/>
      <c r="C1029" s="86"/>
      <c r="D1029" s="86"/>
      <c r="E1029" s="187"/>
      <c r="F1029" s="100"/>
      <c r="G1029" s="111"/>
      <c r="H1029" s="96"/>
    </row>
    <row r="1030" spans="1:8" ht="13.5" hidden="1" thickBot="1">
      <c r="A1030" s="3" t="s">
        <v>4</v>
      </c>
      <c r="B1030" s="4" t="s">
        <v>5</v>
      </c>
      <c r="C1030" s="5" t="s">
        <v>6</v>
      </c>
      <c r="D1030" s="5" t="s">
        <v>6</v>
      </c>
      <c r="E1030" s="188"/>
      <c r="F1030" s="101"/>
      <c r="G1030" s="112"/>
      <c r="H1030" s="97"/>
    </row>
    <row r="1031" spans="1:8" ht="13.5" hidden="1" thickBot="1">
      <c r="A1031" s="6">
        <v>1</v>
      </c>
      <c r="B1031" s="7">
        <v>2</v>
      </c>
      <c r="C1031" s="8">
        <v>3</v>
      </c>
      <c r="D1031" s="8">
        <v>3</v>
      </c>
      <c r="E1031" s="189">
        <v>4</v>
      </c>
      <c r="F1031" s="91"/>
      <c r="G1031" s="94">
        <v>6</v>
      </c>
      <c r="H1031" s="9">
        <v>4</v>
      </c>
    </row>
    <row r="1032" spans="1:9" ht="12.75" hidden="1">
      <c r="A1032" s="284" t="s">
        <v>261</v>
      </c>
      <c r="B1032" s="285" t="s">
        <v>266</v>
      </c>
      <c r="C1032" s="286" t="s">
        <v>63</v>
      </c>
      <c r="D1032" s="286" t="s">
        <v>63</v>
      </c>
      <c r="E1032" s="287">
        <v>834164</v>
      </c>
      <c r="F1032" s="288"/>
      <c r="G1032" s="289"/>
      <c r="H1032" s="290">
        <f aca="true" t="shared" si="60" ref="H1032:H1052">SUM(E1032,F1032-G1032)</f>
        <v>834164</v>
      </c>
      <c r="I1032" s="273"/>
    </row>
    <row r="1033" spans="1:9" ht="12.75" hidden="1">
      <c r="A1033" s="284"/>
      <c r="B1033" s="285"/>
      <c r="C1033" s="286" t="s">
        <v>9</v>
      </c>
      <c r="D1033" s="286" t="s">
        <v>9</v>
      </c>
      <c r="E1033" s="287">
        <v>5836</v>
      </c>
      <c r="F1033" s="288"/>
      <c r="G1033" s="289"/>
      <c r="H1033" s="290">
        <f t="shared" si="60"/>
        <v>5836</v>
      </c>
      <c r="I1033" s="273"/>
    </row>
    <row r="1034" spans="1:9" ht="12.75" hidden="1">
      <c r="A1034" s="291"/>
      <c r="B1034" s="292"/>
      <c r="C1034" s="293" t="s">
        <v>10</v>
      </c>
      <c r="D1034" s="293" t="s">
        <v>10</v>
      </c>
      <c r="E1034" s="294">
        <f>SUM(E1032:E1033)</f>
        <v>840000</v>
      </c>
      <c r="F1034" s="294">
        <f>SUM(F1032:F1033)</f>
        <v>0</v>
      </c>
      <c r="G1034" s="294">
        <f>SUM(G1032:G1033)</f>
        <v>0</v>
      </c>
      <c r="H1034" s="294">
        <f>SUM(H1032:H1033)</f>
        <v>840000</v>
      </c>
      <c r="I1034" s="273"/>
    </row>
    <row r="1035" spans="1:9" ht="12.75" hidden="1">
      <c r="A1035" s="284" t="s">
        <v>261</v>
      </c>
      <c r="B1035" s="285" t="s">
        <v>268</v>
      </c>
      <c r="C1035" s="286" t="s">
        <v>21</v>
      </c>
      <c r="D1035" s="286" t="s">
        <v>21</v>
      </c>
      <c r="E1035" s="287">
        <v>137960</v>
      </c>
      <c r="F1035" s="288"/>
      <c r="G1035" s="289"/>
      <c r="H1035" s="290">
        <f t="shared" si="60"/>
        <v>137960</v>
      </c>
      <c r="I1035" s="273"/>
    </row>
    <row r="1036" spans="1:9" ht="12.75" hidden="1">
      <c r="A1036" s="284"/>
      <c r="B1036" s="285"/>
      <c r="C1036" s="286" t="s">
        <v>22</v>
      </c>
      <c r="D1036" s="286" t="s">
        <v>22</v>
      </c>
      <c r="E1036" s="287">
        <v>10567</v>
      </c>
      <c r="F1036" s="288"/>
      <c r="G1036" s="289"/>
      <c r="H1036" s="290">
        <f t="shared" si="60"/>
        <v>10567</v>
      </c>
      <c r="I1036" s="273"/>
    </row>
    <row r="1037" spans="1:9" ht="12.75" hidden="1">
      <c r="A1037" s="284"/>
      <c r="B1037" s="285"/>
      <c r="C1037" s="286" t="s">
        <v>23</v>
      </c>
      <c r="D1037" s="286" t="s">
        <v>23</v>
      </c>
      <c r="E1037" s="287">
        <v>23196</v>
      </c>
      <c r="F1037" s="288"/>
      <c r="G1037" s="289"/>
      <c r="H1037" s="290">
        <f t="shared" si="60"/>
        <v>23196</v>
      </c>
      <c r="I1037" s="273"/>
    </row>
    <row r="1038" spans="1:9" ht="12.75" hidden="1">
      <c r="A1038" s="284"/>
      <c r="B1038" s="285"/>
      <c r="C1038" s="286" t="s">
        <v>24</v>
      </c>
      <c r="D1038" s="286" t="s">
        <v>24</v>
      </c>
      <c r="E1038" s="287">
        <v>3639</v>
      </c>
      <c r="F1038" s="288"/>
      <c r="G1038" s="289"/>
      <c r="H1038" s="290">
        <f t="shared" si="60"/>
        <v>3639</v>
      </c>
      <c r="I1038" s="273"/>
    </row>
    <row r="1039" spans="1:9" ht="12.75" hidden="1">
      <c r="A1039" s="284"/>
      <c r="B1039" s="285"/>
      <c r="C1039" s="286" t="s">
        <v>13</v>
      </c>
      <c r="D1039" s="286" t="s">
        <v>13</v>
      </c>
      <c r="E1039" s="287">
        <v>2000</v>
      </c>
      <c r="F1039" s="288"/>
      <c r="G1039" s="289"/>
      <c r="H1039" s="290">
        <f t="shared" si="60"/>
        <v>2000</v>
      </c>
      <c r="I1039" s="273"/>
    </row>
    <row r="1040" spans="1:9" ht="12.75" hidden="1">
      <c r="A1040" s="284"/>
      <c r="B1040" s="285"/>
      <c r="C1040" s="286" t="s">
        <v>32</v>
      </c>
      <c r="D1040" s="286" t="s">
        <v>32</v>
      </c>
      <c r="E1040" s="287">
        <v>100</v>
      </c>
      <c r="F1040" s="288"/>
      <c r="G1040" s="289"/>
      <c r="H1040" s="290">
        <f t="shared" si="60"/>
        <v>100</v>
      </c>
      <c r="I1040" s="273"/>
    </row>
    <row r="1041" spans="1:9" ht="12.75" hidden="1">
      <c r="A1041" s="284"/>
      <c r="B1041" s="285"/>
      <c r="C1041" s="286" t="s">
        <v>9</v>
      </c>
      <c r="D1041" s="286" t="s">
        <v>9</v>
      </c>
      <c r="E1041" s="287">
        <v>24828</v>
      </c>
      <c r="F1041" s="288"/>
      <c r="G1041" s="289"/>
      <c r="H1041" s="290">
        <f t="shared" si="60"/>
        <v>24828</v>
      </c>
      <c r="I1041" s="273"/>
    </row>
    <row r="1042" spans="1:9" ht="12.75" hidden="1">
      <c r="A1042" s="284"/>
      <c r="B1042" s="285"/>
      <c r="C1042" s="286" t="s">
        <v>27</v>
      </c>
      <c r="D1042" s="286" t="s">
        <v>27</v>
      </c>
      <c r="E1042" s="287">
        <v>1920</v>
      </c>
      <c r="F1042" s="288"/>
      <c r="G1042" s="289"/>
      <c r="H1042" s="290">
        <f t="shared" si="60"/>
        <v>1920</v>
      </c>
      <c r="I1042" s="273"/>
    </row>
    <row r="1043" spans="1:9" ht="12.75" hidden="1">
      <c r="A1043" s="284"/>
      <c r="B1043" s="285"/>
      <c r="C1043" s="286" t="s">
        <v>33</v>
      </c>
      <c r="D1043" s="286" t="s">
        <v>33</v>
      </c>
      <c r="E1043" s="287">
        <v>495</v>
      </c>
      <c r="F1043" s="288"/>
      <c r="G1043" s="289"/>
      <c r="H1043" s="290">
        <f t="shared" si="60"/>
        <v>495</v>
      </c>
      <c r="I1043" s="273"/>
    </row>
    <row r="1044" spans="1:9" ht="12.75" hidden="1">
      <c r="A1044" s="284"/>
      <c r="B1044" s="285"/>
      <c r="C1044" s="286" t="s">
        <v>34</v>
      </c>
      <c r="D1044" s="286" t="s">
        <v>34</v>
      </c>
      <c r="E1044" s="287">
        <v>3795</v>
      </c>
      <c r="F1044" s="288"/>
      <c r="G1044" s="289"/>
      <c r="H1044" s="290">
        <f t="shared" si="60"/>
        <v>3795</v>
      </c>
      <c r="I1044" s="273"/>
    </row>
    <row r="1045" spans="1:9" ht="12.75" hidden="1">
      <c r="A1045" s="291"/>
      <c r="B1045" s="292"/>
      <c r="C1045" s="293" t="s">
        <v>10</v>
      </c>
      <c r="D1045" s="293" t="s">
        <v>10</v>
      </c>
      <c r="E1045" s="294">
        <f>SUM(E1035:E1044)</f>
        <v>208500</v>
      </c>
      <c r="F1045" s="294">
        <f>SUM(F1035:F1044)</f>
        <v>0</v>
      </c>
      <c r="G1045" s="294">
        <f>SUM(G1035:G1044)</f>
        <v>0</v>
      </c>
      <c r="H1045" s="294">
        <f>SUM(H1035:H1044)</f>
        <v>208500</v>
      </c>
      <c r="I1045" s="273"/>
    </row>
    <row r="1046" spans="1:9" ht="12.75" hidden="1">
      <c r="A1046" s="284" t="s">
        <v>261</v>
      </c>
      <c r="B1046" s="285" t="s">
        <v>269</v>
      </c>
      <c r="C1046" s="286" t="s">
        <v>21</v>
      </c>
      <c r="D1046" s="286" t="s">
        <v>21</v>
      </c>
      <c r="E1046" s="287">
        <v>8160</v>
      </c>
      <c r="F1046" s="296"/>
      <c r="G1046" s="289"/>
      <c r="H1046" s="290">
        <f t="shared" si="60"/>
        <v>8160</v>
      </c>
      <c r="I1046" s="273"/>
    </row>
    <row r="1047" spans="1:9" ht="12.75" hidden="1">
      <c r="A1047" s="284"/>
      <c r="B1047" s="285"/>
      <c r="C1047" s="286" t="s">
        <v>22</v>
      </c>
      <c r="D1047" s="286"/>
      <c r="E1047" s="287">
        <v>565</v>
      </c>
      <c r="F1047" s="296"/>
      <c r="G1047" s="289"/>
      <c r="H1047" s="290">
        <f t="shared" si="60"/>
        <v>565</v>
      </c>
      <c r="I1047" s="273"/>
    </row>
    <row r="1048" spans="1:9" ht="12.75" hidden="1">
      <c r="A1048" s="284"/>
      <c r="B1048" s="285"/>
      <c r="C1048" s="286" t="s">
        <v>23</v>
      </c>
      <c r="D1048" s="286" t="s">
        <v>23</v>
      </c>
      <c r="E1048" s="287">
        <v>1174</v>
      </c>
      <c r="F1048" s="296"/>
      <c r="G1048" s="289"/>
      <c r="H1048" s="290">
        <f t="shared" si="60"/>
        <v>1174</v>
      </c>
      <c r="I1048" s="273"/>
    </row>
    <row r="1049" spans="1:9" ht="12.75" hidden="1">
      <c r="A1049" s="284"/>
      <c r="B1049" s="285"/>
      <c r="C1049" s="286" t="s">
        <v>24</v>
      </c>
      <c r="D1049" s="286" t="s">
        <v>24</v>
      </c>
      <c r="E1049" s="287">
        <v>214</v>
      </c>
      <c r="F1049" s="296"/>
      <c r="G1049" s="289"/>
      <c r="H1049" s="290">
        <f t="shared" si="60"/>
        <v>214</v>
      </c>
      <c r="I1049" s="273"/>
    </row>
    <row r="1050" spans="1:9" ht="12.75" hidden="1">
      <c r="A1050" s="284"/>
      <c r="B1050" s="285"/>
      <c r="C1050" s="286" t="s">
        <v>13</v>
      </c>
      <c r="D1050" s="286" t="s">
        <v>13</v>
      </c>
      <c r="E1050" s="287">
        <v>1416</v>
      </c>
      <c r="F1050" s="288"/>
      <c r="G1050" s="289"/>
      <c r="H1050" s="290">
        <f t="shared" si="60"/>
        <v>1416</v>
      </c>
      <c r="I1050" s="273"/>
    </row>
    <row r="1051" spans="1:9" ht="12.75" hidden="1">
      <c r="A1051" s="284"/>
      <c r="B1051" s="285"/>
      <c r="C1051" s="286" t="s">
        <v>9</v>
      </c>
      <c r="D1051" s="286"/>
      <c r="E1051" s="287">
        <v>2584</v>
      </c>
      <c r="F1051" s="288"/>
      <c r="G1051" s="297"/>
      <c r="H1051" s="290">
        <f t="shared" si="60"/>
        <v>2584</v>
      </c>
      <c r="I1051" s="273"/>
    </row>
    <row r="1052" spans="1:9" ht="12.75" hidden="1">
      <c r="A1052" s="284"/>
      <c r="B1052" s="285"/>
      <c r="C1052" s="286" t="s">
        <v>27</v>
      </c>
      <c r="D1052" s="286"/>
      <c r="E1052" s="287">
        <v>1000</v>
      </c>
      <c r="F1052" s="288"/>
      <c r="G1052" s="297"/>
      <c r="H1052" s="290">
        <f t="shared" si="60"/>
        <v>1000</v>
      </c>
      <c r="I1052" s="273"/>
    </row>
    <row r="1053" spans="1:9" ht="12.75" hidden="1">
      <c r="A1053" s="284"/>
      <c r="B1053" s="285"/>
      <c r="C1053" s="286" t="s">
        <v>34</v>
      </c>
      <c r="D1053" s="286" t="s">
        <v>34</v>
      </c>
      <c r="E1053" s="287">
        <v>387</v>
      </c>
      <c r="F1053" s="288"/>
      <c r="G1053" s="289"/>
      <c r="H1053" s="290">
        <f>SUM(E1053,F1053-G1053)</f>
        <v>387</v>
      </c>
      <c r="I1053" s="273"/>
    </row>
    <row r="1054" spans="1:9" ht="12.75" hidden="1">
      <c r="A1054" s="291"/>
      <c r="B1054" s="292"/>
      <c r="C1054" s="293" t="s">
        <v>10</v>
      </c>
      <c r="D1054" s="293" t="s">
        <v>10</v>
      </c>
      <c r="E1054" s="294">
        <f>SUM(E1046:E1053)</f>
        <v>15500</v>
      </c>
      <c r="F1054" s="294">
        <f>SUM(F1046,F1048,F1049,F1050,F1051,F1052,F1053)</f>
        <v>0</v>
      </c>
      <c r="G1054" s="294">
        <f>SUM(G1046,G1048,G1049,G1050,G1051,G1052,G1053)</f>
        <v>0</v>
      </c>
      <c r="H1054" s="294">
        <f>SUM(H1046,H1048,H1049,H1050,H1051,H1052,H1053)</f>
        <v>14935</v>
      </c>
      <c r="I1054" s="273"/>
    </row>
    <row r="1055" spans="1:9" ht="12.75" hidden="1">
      <c r="A1055" s="284" t="s">
        <v>261</v>
      </c>
      <c r="B1055" s="285" t="s">
        <v>263</v>
      </c>
      <c r="C1055" s="286" t="s">
        <v>63</v>
      </c>
      <c r="D1055" s="286" t="s">
        <v>63</v>
      </c>
      <c r="E1055" s="287">
        <v>74028</v>
      </c>
      <c r="F1055" s="288"/>
      <c r="G1055" s="289"/>
      <c r="H1055" s="290">
        <f>SUM(E1055,F1055-G1055)</f>
        <v>74028</v>
      </c>
      <c r="I1055" s="273"/>
    </row>
    <row r="1056" spans="1:9" ht="13.5" hidden="1" thickBot="1">
      <c r="A1056" s="291"/>
      <c r="B1056" s="292"/>
      <c r="C1056" s="293" t="s">
        <v>10</v>
      </c>
      <c r="D1056" s="293" t="s">
        <v>10</v>
      </c>
      <c r="E1056" s="294">
        <f>SUM(E1055)</f>
        <v>74028</v>
      </c>
      <c r="F1056" s="294">
        <f>SUM(F1046:F1055)</f>
        <v>0</v>
      </c>
      <c r="G1056" s="294">
        <f>SUM(G1046:G1055)</f>
        <v>0</v>
      </c>
      <c r="H1056" s="294">
        <f>SUM(H1055)</f>
        <v>74028</v>
      </c>
      <c r="I1056" s="273"/>
    </row>
    <row r="1057" spans="1:8" ht="13.5" hidden="1" thickBot="1">
      <c r="A1057" s="87" t="s">
        <v>3</v>
      </c>
      <c r="B1057" s="87"/>
      <c r="C1057" s="87"/>
      <c r="D1057" s="87"/>
      <c r="E1057" s="57">
        <f>SUM(E1034,E1045,E1054,E1056)</f>
        <v>1138028</v>
      </c>
      <c r="F1057" s="57">
        <f>SUM(F1034,F1045,F1054,F1056)</f>
        <v>0</v>
      </c>
      <c r="G1057" s="57">
        <f>SUM(G1034,G1045,G1054,G1056)</f>
        <v>0</v>
      </c>
      <c r="H1057" s="57">
        <f>SUM(H1034,H1045,H1054,H1056)</f>
        <v>1137463</v>
      </c>
    </row>
    <row r="1058" spans="1:9" ht="13.5" hidden="1" thickBot="1">
      <c r="A1058" s="65"/>
      <c r="B1058" s="66"/>
      <c r="C1058" s="66"/>
      <c r="D1058" s="66"/>
      <c r="E1058" s="67"/>
      <c r="F1058" s="67"/>
      <c r="G1058" s="68"/>
      <c r="H1058" s="67"/>
      <c r="I1058" s="58"/>
    </row>
    <row r="1059" spans="1:8" ht="18.75" hidden="1" thickBot="1">
      <c r="A1059" s="341" t="s">
        <v>122</v>
      </c>
      <c r="B1059" s="342"/>
      <c r="C1059" s="342"/>
      <c r="D1059" s="342"/>
      <c r="E1059" s="342"/>
      <c r="F1059" s="95"/>
      <c r="G1059" s="113"/>
      <c r="H1059" s="95"/>
    </row>
    <row r="1060" spans="1:8" ht="48" hidden="1">
      <c r="A1060" s="88" t="s">
        <v>0</v>
      </c>
      <c r="B1060" s="92"/>
      <c r="C1060" s="93"/>
      <c r="D1060" s="93"/>
      <c r="E1060" s="191"/>
      <c r="F1060" s="99"/>
      <c r="G1060" s="98" t="s">
        <v>2</v>
      </c>
      <c r="H1060" s="90"/>
    </row>
    <row r="1061" spans="1:8" ht="13.5" hidden="1" thickBot="1">
      <c r="A1061" s="89"/>
      <c r="B1061" s="85"/>
      <c r="C1061" s="86"/>
      <c r="D1061" s="86"/>
      <c r="E1061" s="187"/>
      <c r="F1061" s="100"/>
      <c r="G1061" s="111"/>
      <c r="H1061" s="96"/>
    </row>
    <row r="1062" spans="1:8" ht="13.5" hidden="1" thickBot="1">
      <c r="A1062" s="3" t="s">
        <v>4</v>
      </c>
      <c r="B1062" s="4" t="s">
        <v>5</v>
      </c>
      <c r="C1062" s="5" t="s">
        <v>6</v>
      </c>
      <c r="D1062" s="5" t="s">
        <v>6</v>
      </c>
      <c r="E1062" s="188"/>
      <c r="F1062" s="101"/>
      <c r="G1062" s="112"/>
      <c r="H1062" s="97"/>
    </row>
    <row r="1063" spans="1:8" ht="13.5" hidden="1" thickBot="1">
      <c r="A1063" s="6">
        <v>1</v>
      </c>
      <c r="B1063" s="7">
        <v>2</v>
      </c>
      <c r="C1063" s="8">
        <v>3</v>
      </c>
      <c r="D1063" s="8">
        <v>3</v>
      </c>
      <c r="E1063" s="189">
        <v>4</v>
      </c>
      <c r="F1063" s="91"/>
      <c r="G1063" s="94">
        <v>6</v>
      </c>
      <c r="H1063" s="9">
        <v>4</v>
      </c>
    </row>
    <row r="1064" spans="1:8" ht="12.75" hidden="1">
      <c r="A1064" s="43" t="s">
        <v>93</v>
      </c>
      <c r="B1064" s="44" t="s">
        <v>95</v>
      </c>
      <c r="C1064" s="40" t="s">
        <v>21</v>
      </c>
      <c r="D1064" s="40" t="s">
        <v>21</v>
      </c>
      <c r="E1064" s="35">
        <v>43301</v>
      </c>
      <c r="F1064" s="37"/>
      <c r="G1064" s="36"/>
      <c r="H1064" s="51">
        <f aca="true" t="shared" si="61" ref="H1064:H1073">SUM(E1064,F1064-G1064)</f>
        <v>43301</v>
      </c>
    </row>
    <row r="1065" spans="1:8" ht="12.75" hidden="1">
      <c r="A1065" s="43"/>
      <c r="B1065" s="44"/>
      <c r="C1065" s="40" t="s">
        <v>22</v>
      </c>
      <c r="D1065" s="40" t="s">
        <v>22</v>
      </c>
      <c r="E1065" s="35">
        <v>3779</v>
      </c>
      <c r="F1065" s="37"/>
      <c r="G1065" s="36"/>
      <c r="H1065" s="51">
        <f t="shared" si="61"/>
        <v>3779</v>
      </c>
    </row>
    <row r="1066" spans="1:8" ht="12.75" hidden="1">
      <c r="A1066" s="43"/>
      <c r="B1066" s="44"/>
      <c r="C1066" s="40" t="s">
        <v>23</v>
      </c>
      <c r="D1066" s="40" t="s">
        <v>23</v>
      </c>
      <c r="E1066" s="35">
        <v>8809</v>
      </c>
      <c r="F1066" s="37"/>
      <c r="G1066" s="36"/>
      <c r="H1066" s="51">
        <f t="shared" si="61"/>
        <v>8809</v>
      </c>
    </row>
    <row r="1067" spans="1:8" ht="12.75" hidden="1">
      <c r="A1067" s="43"/>
      <c r="B1067" s="44"/>
      <c r="C1067" s="40" t="s">
        <v>24</v>
      </c>
      <c r="D1067" s="40" t="s">
        <v>24</v>
      </c>
      <c r="E1067" s="35">
        <v>1153</v>
      </c>
      <c r="F1067" s="37"/>
      <c r="G1067" s="36"/>
      <c r="H1067" s="51">
        <f t="shared" si="61"/>
        <v>1153</v>
      </c>
    </row>
    <row r="1068" spans="1:8" ht="12.75" hidden="1">
      <c r="A1068" s="43"/>
      <c r="B1068" s="44"/>
      <c r="C1068" s="40" t="s">
        <v>13</v>
      </c>
      <c r="D1068" s="40" t="s">
        <v>13</v>
      </c>
      <c r="E1068" s="35">
        <v>601</v>
      </c>
      <c r="F1068" s="37"/>
      <c r="G1068" s="36"/>
      <c r="H1068" s="51">
        <f t="shared" si="61"/>
        <v>601</v>
      </c>
    </row>
    <row r="1069" spans="1:8" ht="12.75" hidden="1">
      <c r="A1069" s="43"/>
      <c r="B1069" s="44"/>
      <c r="C1069" s="40" t="s">
        <v>32</v>
      </c>
      <c r="D1069" s="40" t="s">
        <v>32</v>
      </c>
      <c r="E1069" s="35">
        <v>100</v>
      </c>
      <c r="F1069" s="37"/>
      <c r="G1069" s="36"/>
      <c r="H1069" s="51">
        <f t="shared" si="61"/>
        <v>100</v>
      </c>
    </row>
    <row r="1070" spans="1:8" ht="12.75" hidden="1">
      <c r="A1070" s="43"/>
      <c r="B1070" s="44"/>
      <c r="C1070" s="40" t="s">
        <v>9</v>
      </c>
      <c r="D1070" s="40" t="s">
        <v>9</v>
      </c>
      <c r="E1070" s="35">
        <v>23423</v>
      </c>
      <c r="F1070" s="37"/>
      <c r="G1070" s="36"/>
      <c r="H1070" s="51">
        <f t="shared" si="61"/>
        <v>23423</v>
      </c>
    </row>
    <row r="1071" spans="1:8" ht="12.75" hidden="1">
      <c r="A1071" s="43"/>
      <c r="B1071" s="44"/>
      <c r="C1071" s="40" t="s">
        <v>27</v>
      </c>
      <c r="D1071" s="40" t="s">
        <v>27</v>
      </c>
      <c r="E1071" s="35">
        <v>255</v>
      </c>
      <c r="F1071" s="37"/>
      <c r="G1071" s="36"/>
      <c r="H1071" s="51">
        <f t="shared" si="61"/>
        <v>255</v>
      </c>
    </row>
    <row r="1072" spans="1:8" ht="12.75" hidden="1">
      <c r="A1072" s="43"/>
      <c r="B1072" s="44"/>
      <c r="C1072" s="40" t="s">
        <v>33</v>
      </c>
      <c r="D1072" s="40" t="s">
        <v>33</v>
      </c>
      <c r="E1072" s="35">
        <v>299</v>
      </c>
      <c r="F1072" s="37"/>
      <c r="G1072" s="36"/>
      <c r="H1072" s="51">
        <f t="shared" si="61"/>
        <v>299</v>
      </c>
    </row>
    <row r="1073" spans="1:8" ht="12.75" hidden="1">
      <c r="A1073" s="43"/>
      <c r="B1073" s="44"/>
      <c r="C1073" s="40" t="s">
        <v>34</v>
      </c>
      <c r="D1073" s="40" t="s">
        <v>34</v>
      </c>
      <c r="E1073" s="35">
        <v>1380</v>
      </c>
      <c r="F1073" s="37"/>
      <c r="G1073" s="36"/>
      <c r="H1073" s="51">
        <f t="shared" si="61"/>
        <v>1380</v>
      </c>
    </row>
    <row r="1074" spans="1:8" ht="13.5" hidden="1" thickBot="1">
      <c r="A1074" s="45"/>
      <c r="B1074" s="46"/>
      <c r="C1074" s="49" t="s">
        <v>10</v>
      </c>
      <c r="D1074" s="49" t="s">
        <v>10</v>
      </c>
      <c r="E1074" s="41">
        <f>SUM(E1064:E1073)</f>
        <v>83100</v>
      </c>
      <c r="F1074" s="41">
        <f>SUM(F1064:F1073)</f>
        <v>0</v>
      </c>
      <c r="G1074" s="41">
        <f>SUM(G1064:G1073)</f>
        <v>0</v>
      </c>
      <c r="H1074" s="41">
        <f>SUM(H1064:H1073)</f>
        <v>83100</v>
      </c>
    </row>
    <row r="1075" spans="1:8" ht="13.5" hidden="1" thickBot="1">
      <c r="A1075" s="87" t="s">
        <v>3</v>
      </c>
      <c r="B1075" s="87"/>
      <c r="C1075" s="87"/>
      <c r="D1075" s="87"/>
      <c r="E1075" s="57">
        <f>SUM(E1074)</f>
        <v>83100</v>
      </c>
      <c r="F1075" s="57">
        <f>SUM(F1074)</f>
        <v>0</v>
      </c>
      <c r="G1075" s="57">
        <f>SUM(G1074)</f>
        <v>0</v>
      </c>
      <c r="H1075" s="57">
        <f>SUM(H1074)</f>
        <v>83100</v>
      </c>
    </row>
    <row r="1076" spans="1:9" ht="13.5" hidden="1" thickBot="1">
      <c r="A1076" s="65"/>
      <c r="B1076" s="66"/>
      <c r="C1076" s="66"/>
      <c r="D1076" s="66"/>
      <c r="E1076" s="67"/>
      <c r="F1076" s="67"/>
      <c r="G1076" s="68"/>
      <c r="H1076" s="67"/>
      <c r="I1076" s="58"/>
    </row>
    <row r="1077" spans="1:8" ht="18.75" hidden="1" thickBot="1">
      <c r="A1077" s="341" t="s">
        <v>123</v>
      </c>
      <c r="B1077" s="342"/>
      <c r="C1077" s="342"/>
      <c r="D1077" s="342"/>
      <c r="E1077" s="342"/>
      <c r="F1077" s="95"/>
      <c r="G1077" s="113"/>
      <c r="H1077" s="95"/>
    </row>
    <row r="1078" spans="1:8" ht="48" hidden="1">
      <c r="A1078" s="88" t="s">
        <v>0</v>
      </c>
      <c r="B1078" s="92"/>
      <c r="C1078" s="93"/>
      <c r="D1078" s="93"/>
      <c r="E1078" s="191"/>
      <c r="F1078" s="99"/>
      <c r="G1078" s="98"/>
      <c r="H1078" s="90"/>
    </row>
    <row r="1079" spans="1:8" ht="13.5" hidden="1" thickBot="1">
      <c r="A1079" s="89"/>
      <c r="B1079" s="85"/>
      <c r="C1079" s="86"/>
      <c r="D1079" s="86"/>
      <c r="E1079" s="187"/>
      <c r="F1079" s="100"/>
      <c r="G1079" s="111"/>
      <c r="H1079" s="96"/>
    </row>
    <row r="1080" spans="1:8" ht="13.5" hidden="1" thickBot="1">
      <c r="A1080" s="3" t="s">
        <v>4</v>
      </c>
      <c r="B1080" s="4" t="s">
        <v>5</v>
      </c>
      <c r="C1080" s="5" t="s">
        <v>6</v>
      </c>
      <c r="D1080" s="5" t="s">
        <v>6</v>
      </c>
      <c r="E1080" s="188"/>
      <c r="F1080" s="101"/>
      <c r="G1080" s="112"/>
      <c r="H1080" s="97"/>
    </row>
    <row r="1081" spans="1:8" ht="13.5" hidden="1" thickBot="1">
      <c r="A1081" s="6">
        <v>1</v>
      </c>
      <c r="B1081" s="7">
        <v>2</v>
      </c>
      <c r="C1081" s="8">
        <v>3</v>
      </c>
      <c r="D1081" s="8">
        <v>3</v>
      </c>
      <c r="E1081" s="189">
        <v>4</v>
      </c>
      <c r="F1081" s="91"/>
      <c r="G1081" s="94">
        <v>6</v>
      </c>
      <c r="H1081" s="9">
        <v>4</v>
      </c>
    </row>
    <row r="1082" spans="1:8" ht="12.75" hidden="1">
      <c r="A1082" s="43" t="s">
        <v>90</v>
      </c>
      <c r="B1082" s="44" t="s">
        <v>91</v>
      </c>
      <c r="C1082" s="40" t="s">
        <v>92</v>
      </c>
      <c r="D1082" s="40" t="s">
        <v>92</v>
      </c>
      <c r="E1082" s="35">
        <v>1017062</v>
      </c>
      <c r="F1082" s="37"/>
      <c r="G1082" s="36"/>
      <c r="H1082" s="51">
        <f aca="true" t="shared" si="62" ref="H1082:H1097">SUM(E1082,F1082-G1082)</f>
        <v>1017062</v>
      </c>
    </row>
    <row r="1083" spans="1:8" ht="12.75" hidden="1">
      <c r="A1083" s="45"/>
      <c r="B1083" s="46"/>
      <c r="C1083" s="49" t="s">
        <v>10</v>
      </c>
      <c r="D1083" s="49" t="s">
        <v>10</v>
      </c>
      <c r="E1083" s="41">
        <f>SUM(E1082)</f>
        <v>1017062</v>
      </c>
      <c r="F1083" s="41"/>
      <c r="G1083" s="41"/>
      <c r="H1083" s="41">
        <f>SUM(H1082:H1082)</f>
        <v>1017062</v>
      </c>
    </row>
    <row r="1084" spans="1:8" ht="12.75" hidden="1">
      <c r="A1084" s="43" t="s">
        <v>93</v>
      </c>
      <c r="B1084" s="44" t="s">
        <v>96</v>
      </c>
      <c r="C1084" s="40" t="s">
        <v>21</v>
      </c>
      <c r="D1084" s="40" t="s">
        <v>21</v>
      </c>
      <c r="E1084" s="35">
        <v>447790</v>
      </c>
      <c r="F1084" s="37"/>
      <c r="G1084" s="36"/>
      <c r="H1084" s="51">
        <f t="shared" si="62"/>
        <v>447790</v>
      </c>
    </row>
    <row r="1085" spans="1:8" ht="12.75" hidden="1">
      <c r="A1085" s="43"/>
      <c r="B1085" s="44"/>
      <c r="C1085" s="40" t="s">
        <v>22</v>
      </c>
      <c r="D1085" s="40" t="s">
        <v>22</v>
      </c>
      <c r="E1085" s="35">
        <v>49500</v>
      </c>
      <c r="F1085" s="37"/>
      <c r="G1085" s="36"/>
      <c r="H1085" s="51">
        <f t="shared" si="62"/>
        <v>49500</v>
      </c>
    </row>
    <row r="1086" spans="1:8" ht="12.75" hidden="1">
      <c r="A1086" s="43"/>
      <c r="B1086" s="44"/>
      <c r="C1086" s="40" t="s">
        <v>23</v>
      </c>
      <c r="D1086" s="40" t="s">
        <v>23</v>
      </c>
      <c r="E1086" s="35">
        <v>84225</v>
      </c>
      <c r="F1086" s="37"/>
      <c r="G1086" s="36"/>
      <c r="H1086" s="51">
        <f t="shared" si="62"/>
        <v>84225</v>
      </c>
    </row>
    <row r="1087" spans="1:8" ht="12.75" hidden="1">
      <c r="A1087" s="43"/>
      <c r="B1087" s="44"/>
      <c r="C1087" s="40" t="s">
        <v>24</v>
      </c>
      <c r="D1087" s="40" t="s">
        <v>24</v>
      </c>
      <c r="E1087" s="35">
        <v>13485</v>
      </c>
      <c r="F1087" s="37"/>
      <c r="G1087" s="36"/>
      <c r="H1087" s="51">
        <f t="shared" si="62"/>
        <v>13485</v>
      </c>
    </row>
    <row r="1088" spans="1:8" ht="12.75" hidden="1">
      <c r="A1088" s="43"/>
      <c r="B1088" s="44"/>
      <c r="C1088" s="40" t="s">
        <v>13</v>
      </c>
      <c r="D1088" s="40" t="s">
        <v>13</v>
      </c>
      <c r="E1088" s="35">
        <v>53190</v>
      </c>
      <c r="F1088" s="37"/>
      <c r="G1088" s="36"/>
      <c r="H1088" s="51">
        <f t="shared" si="62"/>
        <v>53190</v>
      </c>
    </row>
    <row r="1089" spans="1:8" ht="12.75" hidden="1">
      <c r="A1089" s="43"/>
      <c r="B1089" s="44"/>
      <c r="C1089" s="40" t="s">
        <v>31</v>
      </c>
      <c r="D1089" s="40" t="s">
        <v>31</v>
      </c>
      <c r="E1089" s="35">
        <v>37730</v>
      </c>
      <c r="F1089" s="37"/>
      <c r="G1089" s="36"/>
      <c r="H1089" s="51">
        <f t="shared" si="62"/>
        <v>37730</v>
      </c>
    </row>
    <row r="1090" spans="1:8" ht="12.75" hidden="1">
      <c r="A1090" s="43"/>
      <c r="B1090" s="44"/>
      <c r="C1090" s="40" t="s">
        <v>32</v>
      </c>
      <c r="D1090" s="40" t="s">
        <v>32</v>
      </c>
      <c r="E1090" s="35">
        <v>60020</v>
      </c>
      <c r="F1090" s="37"/>
      <c r="G1090" s="36"/>
      <c r="H1090" s="51">
        <f t="shared" si="62"/>
        <v>60020</v>
      </c>
    </row>
    <row r="1091" spans="1:8" ht="12.75" hidden="1">
      <c r="A1091" s="43"/>
      <c r="B1091" s="44"/>
      <c r="C1091" s="40" t="s">
        <v>9</v>
      </c>
      <c r="D1091" s="40" t="s">
        <v>9</v>
      </c>
      <c r="E1091" s="35">
        <v>50400</v>
      </c>
      <c r="F1091" s="37"/>
      <c r="G1091" s="36"/>
      <c r="H1091" s="51">
        <f t="shared" si="62"/>
        <v>50400</v>
      </c>
    </row>
    <row r="1092" spans="1:8" ht="12.75" hidden="1">
      <c r="A1092" s="43"/>
      <c r="B1092" s="44"/>
      <c r="C1092" s="40" t="s">
        <v>27</v>
      </c>
      <c r="D1092" s="40" t="s">
        <v>27</v>
      </c>
      <c r="E1092" s="35">
        <v>13710</v>
      </c>
      <c r="F1092" s="37"/>
      <c r="G1092" s="36"/>
      <c r="H1092" s="51">
        <f t="shared" si="62"/>
        <v>13710</v>
      </c>
    </row>
    <row r="1093" spans="1:8" ht="12.75" hidden="1">
      <c r="A1093" s="43"/>
      <c r="B1093" s="44"/>
      <c r="C1093" s="40" t="s">
        <v>28</v>
      </c>
      <c r="D1093" s="40" t="s">
        <v>28</v>
      </c>
      <c r="E1093" s="35"/>
      <c r="F1093" s="37"/>
      <c r="G1093" s="36"/>
      <c r="H1093" s="51">
        <f t="shared" si="62"/>
        <v>0</v>
      </c>
    </row>
    <row r="1094" spans="1:8" ht="12.75" hidden="1">
      <c r="A1094" s="43"/>
      <c r="B1094" s="44"/>
      <c r="C1094" s="40" t="s">
        <v>33</v>
      </c>
      <c r="D1094" s="40" t="s">
        <v>33</v>
      </c>
      <c r="E1094" s="35">
        <v>8710</v>
      </c>
      <c r="F1094" s="37"/>
      <c r="G1094" s="36"/>
      <c r="H1094" s="51">
        <f t="shared" si="62"/>
        <v>8710</v>
      </c>
    </row>
    <row r="1095" spans="1:8" ht="12.75" hidden="1">
      <c r="A1095" s="43"/>
      <c r="B1095" s="44"/>
      <c r="C1095" s="40" t="s">
        <v>34</v>
      </c>
      <c r="D1095" s="40" t="s">
        <v>34</v>
      </c>
      <c r="E1095" s="35">
        <v>28000</v>
      </c>
      <c r="F1095" s="37"/>
      <c r="G1095" s="36"/>
      <c r="H1095" s="51">
        <f t="shared" si="62"/>
        <v>28000</v>
      </c>
    </row>
    <row r="1096" spans="1:8" ht="12.75" hidden="1">
      <c r="A1096" s="43"/>
      <c r="B1096" s="44"/>
      <c r="C1096" s="40" t="s">
        <v>35</v>
      </c>
      <c r="D1096" s="40" t="s">
        <v>35</v>
      </c>
      <c r="E1096" s="35">
        <v>3590</v>
      </c>
      <c r="F1096" s="37"/>
      <c r="G1096" s="36"/>
      <c r="H1096" s="51">
        <f t="shared" si="62"/>
        <v>3590</v>
      </c>
    </row>
    <row r="1097" spans="1:8" ht="12.75" hidden="1">
      <c r="A1097" s="43"/>
      <c r="B1097" s="44"/>
      <c r="C1097" s="40" t="s">
        <v>81</v>
      </c>
      <c r="D1097" s="40" t="s">
        <v>81</v>
      </c>
      <c r="E1097" s="35">
        <v>50</v>
      </c>
      <c r="F1097" s="37"/>
      <c r="G1097" s="36"/>
      <c r="H1097" s="51">
        <f t="shared" si="62"/>
        <v>50</v>
      </c>
    </row>
    <row r="1098" spans="1:8" ht="13.5" hidden="1" thickBot="1">
      <c r="A1098" s="45"/>
      <c r="B1098" s="46"/>
      <c r="C1098" s="49" t="s">
        <v>10</v>
      </c>
      <c r="D1098" s="49" t="s">
        <v>10</v>
      </c>
      <c r="E1098" s="41">
        <f>SUM(E1084:E1097)</f>
        <v>850400</v>
      </c>
      <c r="F1098" s="41">
        <f>SUM(F1084:F1097)</f>
        <v>0</v>
      </c>
      <c r="G1098" s="41">
        <f>SUM(G1084:G1097)</f>
        <v>0</v>
      </c>
      <c r="H1098" s="41">
        <f>SUM(H1084:H1097)</f>
        <v>850400</v>
      </c>
    </row>
    <row r="1099" spans="1:8" ht="13.5" hidden="1" thickBot="1">
      <c r="A1099" s="87" t="s">
        <v>3</v>
      </c>
      <c r="B1099" s="87"/>
      <c r="C1099" s="87"/>
      <c r="D1099" s="87"/>
      <c r="E1099" s="57">
        <f>SUM(E1083,E1098)</f>
        <v>1867462</v>
      </c>
      <c r="F1099" s="57">
        <f>SUM(F1083,F1098)</f>
        <v>0</v>
      </c>
      <c r="G1099" s="57">
        <f>SUM(G1083,G1098)</f>
        <v>0</v>
      </c>
      <c r="H1099" s="57">
        <f>SUM(H1083,H1098)</f>
        <v>1867462</v>
      </c>
    </row>
    <row r="1100" spans="1:9" ht="13.5" hidden="1" thickBot="1">
      <c r="A1100" s="65"/>
      <c r="B1100" s="66"/>
      <c r="C1100" s="66"/>
      <c r="D1100" s="66"/>
      <c r="E1100" s="67"/>
      <c r="F1100" s="67"/>
      <c r="G1100" s="68"/>
      <c r="H1100" s="67"/>
      <c r="I1100" s="58"/>
    </row>
    <row r="1101" spans="1:8" ht="18.75" hidden="1" thickBot="1">
      <c r="A1101" s="341" t="s">
        <v>124</v>
      </c>
      <c r="B1101" s="342"/>
      <c r="C1101" s="342"/>
      <c r="D1101" s="342"/>
      <c r="E1101" s="342"/>
      <c r="F1101" s="95"/>
      <c r="G1101" s="113"/>
      <c r="H1101" s="95"/>
    </row>
    <row r="1102" spans="1:8" ht="48" hidden="1">
      <c r="A1102" s="88" t="s">
        <v>0</v>
      </c>
      <c r="B1102" s="92"/>
      <c r="C1102" s="93"/>
      <c r="D1102" s="93"/>
      <c r="E1102" s="191"/>
      <c r="F1102" s="99"/>
      <c r="G1102" s="98" t="s">
        <v>2</v>
      </c>
      <c r="H1102" s="90"/>
    </row>
    <row r="1103" spans="1:8" ht="13.5" hidden="1" thickBot="1">
      <c r="A1103" s="89"/>
      <c r="B1103" s="85"/>
      <c r="C1103" s="86"/>
      <c r="D1103" s="86"/>
      <c r="E1103" s="187"/>
      <c r="F1103" s="100"/>
      <c r="G1103" s="111"/>
      <c r="H1103" s="96"/>
    </row>
    <row r="1104" spans="1:8" ht="13.5" hidden="1" thickBot="1">
      <c r="A1104" s="3" t="s">
        <v>4</v>
      </c>
      <c r="B1104" s="4" t="s">
        <v>5</v>
      </c>
      <c r="C1104" s="5" t="s">
        <v>6</v>
      </c>
      <c r="D1104" s="5" t="s">
        <v>6</v>
      </c>
      <c r="E1104" s="188"/>
      <c r="F1104" s="101"/>
      <c r="G1104" s="112"/>
      <c r="H1104" s="97"/>
    </row>
    <row r="1105" spans="1:8" ht="13.5" hidden="1" thickBot="1">
      <c r="A1105" s="6">
        <v>1</v>
      </c>
      <c r="B1105" s="7">
        <v>2</v>
      </c>
      <c r="C1105" s="8">
        <v>3</v>
      </c>
      <c r="D1105" s="8">
        <v>3</v>
      </c>
      <c r="E1105" s="189">
        <v>4</v>
      </c>
      <c r="F1105" s="91"/>
      <c r="G1105" s="94">
        <v>6</v>
      </c>
      <c r="H1105" s="9">
        <v>4</v>
      </c>
    </row>
    <row r="1106" spans="1:8" ht="12.75" hidden="1">
      <c r="A1106" s="43" t="s">
        <v>39</v>
      </c>
      <c r="B1106" s="44" t="s">
        <v>57</v>
      </c>
      <c r="C1106" s="40" t="s">
        <v>9</v>
      </c>
      <c r="D1106" s="40" t="s">
        <v>9</v>
      </c>
      <c r="E1106" s="35"/>
      <c r="F1106" s="37"/>
      <c r="G1106" s="36"/>
      <c r="H1106" s="51">
        <f aca="true" t="shared" si="63" ref="H1106:H1122">SUM(E1106,F1106-G1106)</f>
        <v>0</v>
      </c>
    </row>
    <row r="1107" spans="1:8" ht="12.75" hidden="1">
      <c r="A1107" s="43"/>
      <c r="B1107" s="44"/>
      <c r="C1107" s="48" t="s">
        <v>10</v>
      </c>
      <c r="D1107" s="48" t="s">
        <v>10</v>
      </c>
      <c r="E1107" s="41">
        <f>SUM(E1106:E1106)</f>
        <v>0</v>
      </c>
      <c r="F1107" s="41">
        <f>SUM(F1106:F1106)</f>
        <v>0</v>
      </c>
      <c r="G1107" s="41">
        <f>SUM(G1106:G1106)</f>
        <v>0</v>
      </c>
      <c r="H1107" s="41">
        <f>SUM(H1106:H1106)</f>
        <v>0</v>
      </c>
    </row>
    <row r="1108" spans="1:8" ht="12.75" hidden="1">
      <c r="A1108" s="43" t="s">
        <v>39</v>
      </c>
      <c r="B1108" s="44" t="s">
        <v>42</v>
      </c>
      <c r="C1108" s="40" t="s">
        <v>34</v>
      </c>
      <c r="D1108" s="40" t="s">
        <v>34</v>
      </c>
      <c r="E1108" s="35"/>
      <c r="F1108" s="37"/>
      <c r="G1108" s="36"/>
      <c r="H1108" s="51">
        <f t="shared" si="63"/>
        <v>0</v>
      </c>
    </row>
    <row r="1109" spans="1:8" ht="12.75" hidden="1">
      <c r="A1109" s="43"/>
      <c r="B1109" s="44"/>
      <c r="C1109" s="48" t="s">
        <v>10</v>
      </c>
      <c r="D1109" s="48" t="s">
        <v>10</v>
      </c>
      <c r="E1109" s="41">
        <f>SUM(E1108:E1108)</f>
        <v>0</v>
      </c>
      <c r="F1109" s="41">
        <f>SUM(F1108:F1108)</f>
        <v>0</v>
      </c>
      <c r="G1109" s="41">
        <f>SUM(G1108:G1108)</f>
        <v>0</v>
      </c>
      <c r="H1109" s="41">
        <f>SUM(H1108:H1108)</f>
        <v>0</v>
      </c>
    </row>
    <row r="1110" spans="1:8" ht="12.75" hidden="1">
      <c r="A1110" s="43" t="s">
        <v>53</v>
      </c>
      <c r="B1110" s="44" t="s">
        <v>54</v>
      </c>
      <c r="C1110" s="40" t="s">
        <v>30</v>
      </c>
      <c r="D1110" s="40" t="s">
        <v>30</v>
      </c>
      <c r="E1110" s="35">
        <v>570</v>
      </c>
      <c r="F1110" s="37"/>
      <c r="G1110" s="36"/>
      <c r="H1110" s="51">
        <f t="shared" si="63"/>
        <v>570</v>
      </c>
    </row>
    <row r="1111" spans="1:8" ht="12.75" hidden="1">
      <c r="A1111" s="43"/>
      <c r="B1111" s="44"/>
      <c r="C1111" s="40" t="s">
        <v>21</v>
      </c>
      <c r="D1111" s="40" t="s">
        <v>21</v>
      </c>
      <c r="E1111" s="35">
        <v>196979</v>
      </c>
      <c r="F1111" s="37"/>
      <c r="G1111" s="36"/>
      <c r="H1111" s="51">
        <f t="shared" si="63"/>
        <v>196979</v>
      </c>
    </row>
    <row r="1112" spans="1:8" ht="12.75" hidden="1">
      <c r="A1112" s="43"/>
      <c r="B1112" s="44"/>
      <c r="C1112" s="40" t="s">
        <v>22</v>
      </c>
      <c r="D1112" s="40" t="s">
        <v>22</v>
      </c>
      <c r="E1112" s="35">
        <v>16351</v>
      </c>
      <c r="F1112" s="37"/>
      <c r="G1112" s="36"/>
      <c r="H1112" s="51">
        <f t="shared" si="63"/>
        <v>16351</v>
      </c>
    </row>
    <row r="1113" spans="1:8" ht="12.75" hidden="1">
      <c r="A1113" s="43"/>
      <c r="B1113" s="44"/>
      <c r="C1113" s="40" t="s">
        <v>23</v>
      </c>
      <c r="D1113" s="40" t="s">
        <v>23</v>
      </c>
      <c r="E1113" s="35">
        <v>39000</v>
      </c>
      <c r="F1113" s="37"/>
      <c r="G1113" s="36"/>
      <c r="H1113" s="51">
        <f t="shared" si="63"/>
        <v>39000</v>
      </c>
    </row>
    <row r="1114" spans="1:8" ht="12.75" hidden="1">
      <c r="A1114" s="43"/>
      <c r="B1114" s="44"/>
      <c r="C1114" s="40" t="s">
        <v>24</v>
      </c>
      <c r="D1114" s="40" t="s">
        <v>24</v>
      </c>
      <c r="E1114" s="35">
        <v>5050</v>
      </c>
      <c r="F1114" s="37"/>
      <c r="G1114" s="36"/>
      <c r="H1114" s="51">
        <f t="shared" si="63"/>
        <v>5050</v>
      </c>
    </row>
    <row r="1115" spans="1:8" ht="12.75" hidden="1">
      <c r="A1115" s="43"/>
      <c r="B1115" s="44"/>
      <c r="C1115" s="40" t="s">
        <v>13</v>
      </c>
      <c r="D1115" s="40" t="s">
        <v>13</v>
      </c>
      <c r="E1115" s="35">
        <v>2999</v>
      </c>
      <c r="F1115" s="37"/>
      <c r="G1115" s="36"/>
      <c r="H1115" s="51">
        <f t="shared" si="63"/>
        <v>2999</v>
      </c>
    </row>
    <row r="1116" spans="1:8" ht="12.75" hidden="1">
      <c r="A1116" s="43"/>
      <c r="B1116" s="44"/>
      <c r="C1116" s="40" t="s">
        <v>88</v>
      </c>
      <c r="D1116" s="40" t="s">
        <v>88</v>
      </c>
      <c r="E1116" s="35">
        <v>1000</v>
      </c>
      <c r="F1116" s="37"/>
      <c r="G1116" s="36"/>
      <c r="H1116" s="51">
        <f t="shared" si="63"/>
        <v>1000</v>
      </c>
    </row>
    <row r="1117" spans="1:8" ht="12.75" hidden="1">
      <c r="A1117" s="43"/>
      <c r="B1117" s="44"/>
      <c r="C1117" s="40" t="s">
        <v>31</v>
      </c>
      <c r="D1117" s="40" t="s">
        <v>31</v>
      </c>
      <c r="E1117" s="35">
        <v>3500</v>
      </c>
      <c r="F1117" s="37"/>
      <c r="G1117" s="36"/>
      <c r="H1117" s="51">
        <f t="shared" si="63"/>
        <v>3500</v>
      </c>
    </row>
    <row r="1118" spans="1:8" ht="12.75" hidden="1">
      <c r="A1118" s="43"/>
      <c r="B1118" s="44"/>
      <c r="C1118" s="40" t="s">
        <v>32</v>
      </c>
      <c r="D1118" s="40" t="s">
        <v>32</v>
      </c>
      <c r="E1118" s="35"/>
      <c r="F1118" s="37"/>
      <c r="G1118" s="36"/>
      <c r="H1118" s="51">
        <f t="shared" si="63"/>
        <v>0</v>
      </c>
    </row>
    <row r="1119" spans="1:8" ht="12.75" hidden="1">
      <c r="A1119" s="43"/>
      <c r="B1119" s="44"/>
      <c r="C1119" s="40" t="s">
        <v>9</v>
      </c>
      <c r="D1119" s="40" t="s">
        <v>9</v>
      </c>
      <c r="E1119" s="35">
        <v>6720</v>
      </c>
      <c r="F1119" s="37"/>
      <c r="G1119" s="36"/>
      <c r="H1119" s="51">
        <f t="shared" si="63"/>
        <v>6720</v>
      </c>
    </row>
    <row r="1120" spans="1:8" ht="12.75" hidden="1">
      <c r="A1120" s="43"/>
      <c r="B1120" s="44"/>
      <c r="C1120" s="40" t="s">
        <v>27</v>
      </c>
      <c r="D1120" s="40" t="s">
        <v>27</v>
      </c>
      <c r="E1120" s="35">
        <v>1000</v>
      </c>
      <c r="F1120" s="37"/>
      <c r="G1120" s="36"/>
      <c r="H1120" s="51">
        <f t="shared" si="63"/>
        <v>1000</v>
      </c>
    </row>
    <row r="1121" spans="1:8" ht="12.75" hidden="1">
      <c r="A1121" s="43"/>
      <c r="B1121" s="44"/>
      <c r="C1121" s="40" t="s">
        <v>33</v>
      </c>
      <c r="D1121" s="40" t="s">
        <v>33</v>
      </c>
      <c r="E1121" s="35">
        <v>300</v>
      </c>
      <c r="F1121" s="37"/>
      <c r="G1121" s="36"/>
      <c r="H1121" s="51">
        <f t="shared" si="63"/>
        <v>300</v>
      </c>
    </row>
    <row r="1122" spans="1:8" ht="12.75" hidden="1">
      <c r="A1122" s="43"/>
      <c r="B1122" s="44"/>
      <c r="C1122" s="40" t="s">
        <v>34</v>
      </c>
      <c r="D1122" s="40" t="s">
        <v>34</v>
      </c>
      <c r="E1122" s="35">
        <v>16677</v>
      </c>
      <c r="F1122" s="37"/>
      <c r="G1122" s="36"/>
      <c r="H1122" s="51">
        <f t="shared" si="63"/>
        <v>16677</v>
      </c>
    </row>
    <row r="1123" spans="1:8" ht="12.75" hidden="1">
      <c r="A1123" s="45"/>
      <c r="B1123" s="46"/>
      <c r="C1123" s="49" t="s">
        <v>10</v>
      </c>
      <c r="D1123" s="49" t="s">
        <v>10</v>
      </c>
      <c r="E1123" s="41">
        <f>SUM(E1110:E1122)</f>
        <v>290146</v>
      </c>
      <c r="F1123" s="41">
        <f>SUM(F1110:F1122)</f>
        <v>0</v>
      </c>
      <c r="G1123" s="41">
        <f>SUM(G1110:G1122)</f>
        <v>0</v>
      </c>
      <c r="H1123" s="41">
        <f>SUM(H1110:H1122)</f>
        <v>290146</v>
      </c>
    </row>
    <row r="1124" spans="1:8" ht="12.75" hidden="1">
      <c r="A1124" s="43" t="s">
        <v>53</v>
      </c>
      <c r="B1124" s="44" t="s">
        <v>128</v>
      </c>
      <c r="C1124" s="40" t="s">
        <v>9</v>
      </c>
      <c r="D1124" s="40" t="s">
        <v>9</v>
      </c>
      <c r="E1124" s="35"/>
      <c r="F1124" s="37"/>
      <c r="G1124" s="36"/>
      <c r="H1124" s="51">
        <f>SUM(E1124,F1124-G1124)</f>
        <v>0</v>
      </c>
    </row>
    <row r="1125" spans="1:8" ht="13.5" hidden="1" thickBot="1">
      <c r="A1125" s="43"/>
      <c r="B1125" s="44"/>
      <c r="C1125" s="48" t="s">
        <v>10</v>
      </c>
      <c r="D1125" s="48" t="s">
        <v>10</v>
      </c>
      <c r="E1125" s="41">
        <f>SUM(E1124:E1124)</f>
        <v>0</v>
      </c>
      <c r="F1125" s="41">
        <f>SUM(F1124:F1124)</f>
        <v>0</v>
      </c>
      <c r="G1125" s="41">
        <f>SUM(G1124:G1124)</f>
        <v>0</v>
      </c>
      <c r="H1125" s="41">
        <f>SUM(H1124:H1124)</f>
        <v>0</v>
      </c>
    </row>
    <row r="1126" spans="1:8" ht="13.5" hidden="1" thickBot="1">
      <c r="A1126" s="87" t="s">
        <v>3</v>
      </c>
      <c r="B1126" s="87"/>
      <c r="C1126" s="87"/>
      <c r="D1126" s="87"/>
      <c r="E1126" s="57">
        <f>SUM(E1125,E1123,E1109,E1107)</f>
        <v>290146</v>
      </c>
      <c r="F1126" s="57">
        <f>SUM(F1125,F1123,F1109,F1107)</f>
        <v>0</v>
      </c>
      <c r="G1126" s="57">
        <f>SUM(G1125,G1123,G1109,G1107)</f>
        <v>0</v>
      </c>
      <c r="H1126" s="57">
        <f>SUM(H1125,H1123,H1109,H1107)</f>
        <v>290146</v>
      </c>
    </row>
    <row r="1127" spans="1:9" ht="13.5" hidden="1" thickBot="1">
      <c r="A1127" s="65"/>
      <c r="B1127" s="66"/>
      <c r="C1127" s="66"/>
      <c r="D1127" s="66"/>
      <c r="E1127" s="67"/>
      <c r="F1127" s="67"/>
      <c r="G1127" s="68"/>
      <c r="H1127" s="67"/>
      <c r="I1127" s="58"/>
    </row>
    <row r="1128" spans="1:8" ht="18.75" hidden="1" thickBot="1">
      <c r="A1128" s="341" t="s">
        <v>125</v>
      </c>
      <c r="B1128" s="342"/>
      <c r="C1128" s="342"/>
      <c r="D1128" s="342"/>
      <c r="E1128" s="342"/>
      <c r="F1128" s="95"/>
      <c r="G1128" s="113"/>
      <c r="H1128" s="95"/>
    </row>
    <row r="1129" spans="1:8" ht="48" hidden="1">
      <c r="A1129" s="88" t="s">
        <v>0</v>
      </c>
      <c r="B1129" s="92"/>
      <c r="C1129" s="93"/>
      <c r="D1129" s="93"/>
      <c r="E1129" s="191"/>
      <c r="F1129" s="99"/>
      <c r="G1129" s="98" t="s">
        <v>2</v>
      </c>
      <c r="H1129" s="90"/>
    </row>
    <row r="1130" spans="1:8" ht="13.5" hidden="1" thickBot="1">
      <c r="A1130" s="89"/>
      <c r="B1130" s="85"/>
      <c r="C1130" s="86"/>
      <c r="D1130" s="86"/>
      <c r="E1130" s="187"/>
      <c r="F1130" s="100"/>
      <c r="G1130" s="111"/>
      <c r="H1130" s="96"/>
    </row>
    <row r="1131" spans="1:8" ht="13.5" hidden="1" thickBot="1">
      <c r="A1131" s="3" t="s">
        <v>4</v>
      </c>
      <c r="B1131" s="4" t="s">
        <v>5</v>
      </c>
      <c r="C1131" s="5" t="s">
        <v>6</v>
      </c>
      <c r="D1131" s="5" t="s">
        <v>6</v>
      </c>
      <c r="E1131" s="188"/>
      <c r="F1131" s="101"/>
      <c r="G1131" s="112"/>
      <c r="H1131" s="97"/>
    </row>
    <row r="1132" spans="1:8" ht="13.5" hidden="1" thickBot="1">
      <c r="A1132" s="6">
        <v>1</v>
      </c>
      <c r="B1132" s="7">
        <v>2</v>
      </c>
      <c r="C1132" s="8">
        <v>3</v>
      </c>
      <c r="D1132" s="8">
        <v>3</v>
      </c>
      <c r="E1132" s="189">
        <v>4</v>
      </c>
      <c r="F1132" s="91"/>
      <c r="G1132" s="94">
        <v>6</v>
      </c>
      <c r="H1132" s="9">
        <v>4</v>
      </c>
    </row>
    <row r="1133" spans="1:8" ht="12.75" hidden="1">
      <c r="A1133" s="43" t="s">
        <v>39</v>
      </c>
      <c r="B1133" s="44" t="s">
        <v>57</v>
      </c>
      <c r="C1133" s="40" t="s">
        <v>9</v>
      </c>
      <c r="D1133" s="40" t="s">
        <v>9</v>
      </c>
      <c r="E1133" s="35"/>
      <c r="F1133" s="37"/>
      <c r="G1133" s="36"/>
      <c r="H1133" s="51">
        <f>SUM(E1133,F1133-G1133)</f>
        <v>0</v>
      </c>
    </row>
    <row r="1134" spans="1:8" ht="12.75" hidden="1">
      <c r="A1134" s="43"/>
      <c r="B1134" s="44"/>
      <c r="C1134" s="48" t="s">
        <v>10</v>
      </c>
      <c r="D1134" s="48" t="s">
        <v>10</v>
      </c>
      <c r="E1134" s="41">
        <f>SUM(E1133:E1133)</f>
        <v>0</v>
      </c>
      <c r="F1134" s="41">
        <f>SUM(F1133:F1133)</f>
        <v>0</v>
      </c>
      <c r="G1134" s="41">
        <f>SUM(G1133:G1133)</f>
        <v>0</v>
      </c>
      <c r="H1134" s="41">
        <f>SUM(H1133:H1133)</f>
        <v>0</v>
      </c>
    </row>
    <row r="1135" spans="1:8" ht="12.75" hidden="1">
      <c r="A1135" s="43" t="s">
        <v>39</v>
      </c>
      <c r="B1135" s="44" t="s">
        <v>42</v>
      </c>
      <c r="C1135" s="40" t="s">
        <v>34</v>
      </c>
      <c r="D1135" s="40" t="s">
        <v>249</v>
      </c>
      <c r="E1135" s="35"/>
      <c r="F1135" s="37"/>
      <c r="G1135" s="36"/>
      <c r="H1135" s="51">
        <f>SUM(E1135,F1135-G1135)</f>
        <v>0</v>
      </c>
    </row>
    <row r="1136" spans="1:8" ht="12.75" hidden="1">
      <c r="A1136" s="43"/>
      <c r="B1136" s="44"/>
      <c r="C1136" s="48" t="s">
        <v>10</v>
      </c>
      <c r="D1136" s="48" t="s">
        <v>10</v>
      </c>
      <c r="E1136" s="41">
        <f>SUM(E1135:E1135)</f>
        <v>0</v>
      </c>
      <c r="F1136" s="41">
        <f>SUM(F1135:F1135)</f>
        <v>0</v>
      </c>
      <c r="G1136" s="41">
        <f>SUM(G1135:G1135)</f>
        <v>0</v>
      </c>
      <c r="H1136" s="41">
        <f>SUM(H1135:H1135)</f>
        <v>0</v>
      </c>
    </row>
    <row r="1137" spans="1:8" ht="12.75" hidden="1">
      <c r="A1137" s="43" t="s">
        <v>53</v>
      </c>
      <c r="B1137" s="44" t="s">
        <v>54</v>
      </c>
      <c r="C1137" s="40" t="s">
        <v>30</v>
      </c>
      <c r="D1137" s="40" t="s">
        <v>30</v>
      </c>
      <c r="E1137" s="35">
        <v>1040</v>
      </c>
      <c r="F1137" s="37"/>
      <c r="G1137" s="36"/>
      <c r="H1137" s="51">
        <f aca="true" t="shared" si="64" ref="H1137:H1148">SUM(E1137,F1137-G1137)</f>
        <v>1040</v>
      </c>
    </row>
    <row r="1138" spans="1:8" ht="12.75" hidden="1">
      <c r="A1138" s="43"/>
      <c r="B1138" s="44"/>
      <c r="C1138" s="40" t="s">
        <v>21</v>
      </c>
      <c r="D1138" s="40" t="s">
        <v>21</v>
      </c>
      <c r="E1138" s="35">
        <v>162429</v>
      </c>
      <c r="F1138" s="37"/>
      <c r="G1138" s="36"/>
      <c r="H1138" s="51">
        <f t="shared" si="64"/>
        <v>162429</v>
      </c>
    </row>
    <row r="1139" spans="1:8" ht="12.75" hidden="1">
      <c r="A1139" s="43"/>
      <c r="B1139" s="44"/>
      <c r="C1139" s="40" t="s">
        <v>22</v>
      </c>
      <c r="D1139" s="40" t="s">
        <v>22</v>
      </c>
      <c r="E1139" s="35">
        <v>13042</v>
      </c>
      <c r="F1139" s="37"/>
      <c r="G1139" s="36"/>
      <c r="H1139" s="51">
        <f t="shared" si="64"/>
        <v>13042</v>
      </c>
    </row>
    <row r="1140" spans="1:8" ht="12.75" hidden="1">
      <c r="A1140" s="43"/>
      <c r="B1140" s="44"/>
      <c r="C1140" s="40" t="s">
        <v>23</v>
      </c>
      <c r="D1140" s="40" t="s">
        <v>23</v>
      </c>
      <c r="E1140" s="35">
        <v>31065</v>
      </c>
      <c r="F1140" s="37"/>
      <c r="G1140" s="36"/>
      <c r="H1140" s="51">
        <f t="shared" si="64"/>
        <v>31065</v>
      </c>
    </row>
    <row r="1141" spans="1:8" ht="12.75" hidden="1">
      <c r="A1141" s="43"/>
      <c r="B1141" s="44"/>
      <c r="C1141" s="40" t="s">
        <v>24</v>
      </c>
      <c r="D1141" s="40" t="s">
        <v>24</v>
      </c>
      <c r="E1141" s="35">
        <v>4185</v>
      </c>
      <c r="F1141" s="37"/>
      <c r="G1141" s="36"/>
      <c r="H1141" s="51">
        <f t="shared" si="64"/>
        <v>4185</v>
      </c>
    </row>
    <row r="1142" spans="1:8" ht="12.75" hidden="1">
      <c r="A1142" s="43"/>
      <c r="B1142" s="44"/>
      <c r="C1142" s="40" t="s">
        <v>13</v>
      </c>
      <c r="D1142" s="40" t="s">
        <v>13</v>
      </c>
      <c r="E1142" s="35">
        <v>9768</v>
      </c>
      <c r="F1142" s="37"/>
      <c r="G1142" s="36"/>
      <c r="H1142" s="51">
        <f t="shared" si="64"/>
        <v>9768</v>
      </c>
    </row>
    <row r="1143" spans="1:8" ht="12.75" hidden="1">
      <c r="A1143" s="43"/>
      <c r="B1143" s="44"/>
      <c r="C1143" s="40" t="s">
        <v>88</v>
      </c>
      <c r="D1143" s="40" t="s">
        <v>88</v>
      </c>
      <c r="E1143" s="35"/>
      <c r="F1143" s="37"/>
      <c r="G1143" s="36"/>
      <c r="H1143" s="51">
        <f t="shared" si="64"/>
        <v>0</v>
      </c>
    </row>
    <row r="1144" spans="1:8" ht="12.75" hidden="1">
      <c r="A1144" s="43"/>
      <c r="B1144" s="44"/>
      <c r="C1144" s="40" t="s">
        <v>31</v>
      </c>
      <c r="D1144" s="40" t="s">
        <v>31</v>
      </c>
      <c r="E1144" s="35">
        <v>500</v>
      </c>
      <c r="F1144" s="37"/>
      <c r="G1144" s="36"/>
      <c r="H1144" s="51">
        <f t="shared" si="64"/>
        <v>500</v>
      </c>
    </row>
    <row r="1145" spans="1:8" ht="12.75" hidden="1">
      <c r="A1145" s="43"/>
      <c r="B1145" s="44"/>
      <c r="C1145" s="40" t="s">
        <v>32</v>
      </c>
      <c r="D1145" s="40" t="s">
        <v>32</v>
      </c>
      <c r="E1145" s="35">
        <v>1600</v>
      </c>
      <c r="F1145" s="37"/>
      <c r="G1145" s="36"/>
      <c r="H1145" s="51">
        <f t="shared" si="64"/>
        <v>1600</v>
      </c>
    </row>
    <row r="1146" spans="1:8" ht="12.75" hidden="1">
      <c r="A1146" s="43"/>
      <c r="B1146" s="44"/>
      <c r="C1146" s="40" t="s">
        <v>9</v>
      </c>
      <c r="D1146" s="40" t="s">
        <v>9</v>
      </c>
      <c r="E1146" s="35">
        <v>10540</v>
      </c>
      <c r="F1146" s="37"/>
      <c r="G1146" s="36"/>
      <c r="H1146" s="51">
        <f t="shared" si="64"/>
        <v>10540</v>
      </c>
    </row>
    <row r="1147" spans="1:8" ht="12.75" hidden="1">
      <c r="A1147" s="43"/>
      <c r="B1147" s="44"/>
      <c r="C1147" s="40" t="s">
        <v>27</v>
      </c>
      <c r="D1147" s="40" t="s">
        <v>27</v>
      </c>
      <c r="E1147" s="35">
        <v>1000</v>
      </c>
      <c r="F1147" s="37"/>
      <c r="G1147" s="36"/>
      <c r="H1147" s="51">
        <f t="shared" si="64"/>
        <v>1000</v>
      </c>
    </row>
    <row r="1148" spans="1:8" ht="12.75" hidden="1">
      <c r="A1148" s="43"/>
      <c r="B1148" s="44"/>
      <c r="C1148" s="40" t="s">
        <v>34</v>
      </c>
      <c r="D1148" s="40" t="s">
        <v>34</v>
      </c>
      <c r="E1148" s="35">
        <v>9765</v>
      </c>
      <c r="F1148" s="37"/>
      <c r="G1148" s="36"/>
      <c r="H1148" s="51">
        <f t="shared" si="64"/>
        <v>9765</v>
      </c>
    </row>
    <row r="1149" spans="1:8" ht="12.75" hidden="1">
      <c r="A1149" s="45"/>
      <c r="B1149" s="46"/>
      <c r="C1149" s="49" t="s">
        <v>10</v>
      </c>
      <c r="D1149" s="49" t="s">
        <v>10</v>
      </c>
      <c r="E1149" s="41">
        <f>SUM(E1137:E1148)</f>
        <v>244934</v>
      </c>
      <c r="F1149" s="41">
        <f>SUM(F1137:F1148)</f>
        <v>0</v>
      </c>
      <c r="G1149" s="41">
        <f>SUM(G1137:G1148)</f>
        <v>0</v>
      </c>
      <c r="H1149" s="41">
        <f>SUM(H1137:H1148)</f>
        <v>244934</v>
      </c>
    </row>
    <row r="1150" spans="1:8" ht="12.75" hidden="1">
      <c r="A1150" s="43" t="s">
        <v>53</v>
      </c>
      <c r="B1150" s="44" t="s">
        <v>128</v>
      </c>
      <c r="C1150" s="40" t="s">
        <v>9</v>
      </c>
      <c r="D1150" s="40" t="s">
        <v>9</v>
      </c>
      <c r="E1150" s="35">
        <v>1313</v>
      </c>
      <c r="F1150" s="37"/>
      <c r="G1150" s="36"/>
      <c r="H1150" s="51">
        <f>SUM(E1150,F1150-G1150)</f>
        <v>1313</v>
      </c>
    </row>
    <row r="1151" spans="1:8" ht="13.5" hidden="1" thickBot="1">
      <c r="A1151" s="43"/>
      <c r="B1151" s="44"/>
      <c r="C1151" s="48" t="s">
        <v>10</v>
      </c>
      <c r="D1151" s="48" t="s">
        <v>10</v>
      </c>
      <c r="E1151" s="41">
        <f>SUM(E1150:E1150)</f>
        <v>1313</v>
      </c>
      <c r="F1151" s="41">
        <f>SUM(F1150:F1150)</f>
        <v>0</v>
      </c>
      <c r="G1151" s="41">
        <f>SUM(G1150:G1150)</f>
        <v>0</v>
      </c>
      <c r="H1151" s="41">
        <f>SUM(H1150:H1150)</f>
        <v>1313</v>
      </c>
    </row>
    <row r="1152" spans="1:8" ht="13.5" hidden="1" thickBot="1">
      <c r="A1152" s="87" t="s">
        <v>3</v>
      </c>
      <c r="B1152" s="87"/>
      <c r="C1152" s="87"/>
      <c r="D1152" s="87"/>
      <c r="E1152" s="57">
        <f>SUM(E1151,E1149,E1136,E1134)</f>
        <v>246247</v>
      </c>
      <c r="F1152" s="57">
        <f>SUM(F1151,F1149,F1136,F1134)</f>
        <v>0</v>
      </c>
      <c r="G1152" s="57">
        <f>SUM(G1151,G1149,G1136,G1134)</f>
        <v>0</v>
      </c>
      <c r="H1152" s="57">
        <f>SUM(H1151,H1149,H1136,H1134)</f>
        <v>246247</v>
      </c>
    </row>
    <row r="1153" spans="1:9" ht="13.5" hidden="1" thickBot="1">
      <c r="A1153" s="65"/>
      <c r="B1153" s="66"/>
      <c r="C1153" s="66"/>
      <c r="D1153" s="66"/>
      <c r="E1153" s="67"/>
      <c r="F1153" s="67"/>
      <c r="G1153" s="68"/>
      <c r="H1153" s="67"/>
      <c r="I1153" s="58"/>
    </row>
    <row r="1154" spans="1:8" ht="18.75" hidden="1" thickBot="1">
      <c r="A1154" s="341" t="s">
        <v>126</v>
      </c>
      <c r="B1154" s="342"/>
      <c r="C1154" s="342"/>
      <c r="D1154" s="342"/>
      <c r="E1154" s="342"/>
      <c r="F1154" s="95"/>
      <c r="G1154" s="113"/>
      <c r="H1154" s="95"/>
    </row>
    <row r="1155" spans="1:8" ht="48" hidden="1">
      <c r="A1155" s="88" t="s">
        <v>0</v>
      </c>
      <c r="B1155" s="92"/>
      <c r="C1155" s="93"/>
      <c r="D1155" s="93"/>
      <c r="E1155" s="191"/>
      <c r="F1155" s="99"/>
      <c r="G1155" s="98" t="s">
        <v>2</v>
      </c>
      <c r="H1155" s="90"/>
    </row>
    <row r="1156" spans="1:8" ht="13.5" hidden="1" thickBot="1">
      <c r="A1156" s="89"/>
      <c r="B1156" s="85"/>
      <c r="C1156" s="86"/>
      <c r="D1156" s="86"/>
      <c r="E1156" s="187"/>
      <c r="F1156" s="100"/>
      <c r="G1156" s="111"/>
      <c r="H1156" s="96"/>
    </row>
    <row r="1157" spans="1:8" ht="13.5" hidden="1" thickBot="1">
      <c r="A1157" s="3" t="s">
        <v>4</v>
      </c>
      <c r="B1157" s="4" t="s">
        <v>5</v>
      </c>
      <c r="C1157" s="5" t="s">
        <v>6</v>
      </c>
      <c r="D1157" s="5" t="s">
        <v>6</v>
      </c>
      <c r="E1157" s="188"/>
      <c r="F1157" s="101"/>
      <c r="G1157" s="112"/>
      <c r="H1157" s="97"/>
    </row>
    <row r="1158" spans="1:8" ht="13.5" hidden="1" thickBot="1">
      <c r="A1158" s="6">
        <v>1</v>
      </c>
      <c r="B1158" s="7">
        <v>2</v>
      </c>
      <c r="C1158" s="8">
        <v>3</v>
      </c>
      <c r="D1158" s="8">
        <v>3</v>
      </c>
      <c r="E1158" s="189">
        <v>4</v>
      </c>
      <c r="F1158" s="91"/>
      <c r="G1158" s="94">
        <v>6</v>
      </c>
      <c r="H1158" s="9">
        <v>4</v>
      </c>
    </row>
    <row r="1159" spans="1:8" ht="12.75" hidden="1">
      <c r="A1159" s="43" t="s">
        <v>39</v>
      </c>
      <c r="B1159" s="44" t="s">
        <v>57</v>
      </c>
      <c r="C1159" s="40" t="s">
        <v>9</v>
      </c>
      <c r="D1159" s="40" t="s">
        <v>9</v>
      </c>
      <c r="E1159" s="35"/>
      <c r="F1159" s="37"/>
      <c r="G1159" s="36"/>
      <c r="H1159" s="51">
        <f>SUM(E1159,F1159-G1159)</f>
        <v>0</v>
      </c>
    </row>
    <row r="1160" spans="1:8" ht="12.75" hidden="1">
      <c r="A1160" s="43"/>
      <c r="B1160" s="44"/>
      <c r="C1160" s="48" t="s">
        <v>10</v>
      </c>
      <c r="D1160" s="48" t="s">
        <v>10</v>
      </c>
      <c r="E1160" s="41">
        <f>SUM(E1159:E1159)</f>
        <v>0</v>
      </c>
      <c r="F1160" s="41">
        <f>SUM(F1159:F1159)</f>
        <v>0</v>
      </c>
      <c r="G1160" s="41">
        <f>SUM(G1159:G1159)</f>
        <v>0</v>
      </c>
      <c r="H1160" s="41">
        <f>SUM(H1159:H1159)</f>
        <v>0</v>
      </c>
    </row>
    <row r="1161" spans="1:8" ht="12.75" hidden="1">
      <c r="A1161" s="43" t="s">
        <v>39</v>
      </c>
      <c r="B1161" s="44" t="s">
        <v>42</v>
      </c>
      <c r="C1161" s="40" t="s">
        <v>34</v>
      </c>
      <c r="D1161" s="40" t="s">
        <v>34</v>
      </c>
      <c r="E1161" s="35"/>
      <c r="F1161" s="37"/>
      <c r="G1161" s="36"/>
      <c r="H1161" s="51">
        <f>SUM(E1161,F1161-G1161)</f>
        <v>0</v>
      </c>
    </row>
    <row r="1162" spans="1:8" ht="12.75" hidden="1">
      <c r="A1162" s="43"/>
      <c r="B1162" s="44"/>
      <c r="C1162" s="48" t="s">
        <v>10</v>
      </c>
      <c r="D1162" s="48" t="s">
        <v>10</v>
      </c>
      <c r="E1162" s="41">
        <f>SUM(E1161:E1161)</f>
        <v>0</v>
      </c>
      <c r="F1162" s="41">
        <f>SUM(F1161:F1161)</f>
        <v>0</v>
      </c>
      <c r="G1162" s="41">
        <f>SUM(G1161:G1161)</f>
        <v>0</v>
      </c>
      <c r="H1162" s="41">
        <f>SUM(H1161:H1161)</f>
        <v>0</v>
      </c>
    </row>
    <row r="1163" spans="1:8" ht="12.75" hidden="1">
      <c r="A1163" s="43" t="s">
        <v>53</v>
      </c>
      <c r="B1163" s="44" t="s">
        <v>264</v>
      </c>
      <c r="C1163" s="40" t="s">
        <v>30</v>
      </c>
      <c r="D1163" s="40" t="s">
        <v>30</v>
      </c>
      <c r="E1163" s="35">
        <v>344</v>
      </c>
      <c r="F1163" s="37"/>
      <c r="G1163" s="36"/>
      <c r="H1163" s="51">
        <f aca="true" t="shared" si="65" ref="H1163:H1175">SUM(E1163,F1163-G1163)</f>
        <v>344</v>
      </c>
    </row>
    <row r="1164" spans="1:8" ht="12.75" hidden="1">
      <c r="A1164" s="43"/>
      <c r="B1164" s="44"/>
      <c r="C1164" s="40" t="s">
        <v>21</v>
      </c>
      <c r="D1164" s="40" t="s">
        <v>21</v>
      </c>
      <c r="E1164" s="35">
        <v>172000</v>
      </c>
      <c r="F1164" s="37"/>
      <c r="G1164" s="36"/>
      <c r="H1164" s="51">
        <f t="shared" si="65"/>
        <v>172000</v>
      </c>
    </row>
    <row r="1165" spans="1:8" ht="12.75" hidden="1">
      <c r="A1165" s="43"/>
      <c r="B1165" s="44"/>
      <c r="C1165" s="40" t="s">
        <v>22</v>
      </c>
      <c r="D1165" s="40" t="s">
        <v>22</v>
      </c>
      <c r="E1165" s="35">
        <v>14267</v>
      </c>
      <c r="F1165" s="37"/>
      <c r="G1165" s="36"/>
      <c r="H1165" s="51">
        <f t="shared" si="65"/>
        <v>14267</v>
      </c>
    </row>
    <row r="1166" spans="1:8" ht="12.75" hidden="1">
      <c r="A1166" s="43"/>
      <c r="B1166" s="44"/>
      <c r="C1166" s="40" t="s">
        <v>23</v>
      </c>
      <c r="D1166" s="40" t="s">
        <v>23</v>
      </c>
      <c r="E1166" s="35">
        <v>35000</v>
      </c>
      <c r="F1166" s="37"/>
      <c r="G1166" s="36"/>
      <c r="H1166" s="51">
        <f t="shared" si="65"/>
        <v>35000</v>
      </c>
    </row>
    <row r="1167" spans="1:8" ht="12.75" hidden="1">
      <c r="A1167" s="43"/>
      <c r="B1167" s="44"/>
      <c r="C1167" s="40" t="s">
        <v>24</v>
      </c>
      <c r="D1167" s="40" t="s">
        <v>24</v>
      </c>
      <c r="E1167" s="35">
        <v>4639</v>
      </c>
      <c r="F1167" s="37"/>
      <c r="G1167" s="36"/>
      <c r="H1167" s="51">
        <f t="shared" si="65"/>
        <v>4639</v>
      </c>
    </row>
    <row r="1168" spans="1:8" ht="12.75" hidden="1">
      <c r="A1168" s="43"/>
      <c r="B1168" s="44"/>
      <c r="C1168" s="40" t="s">
        <v>13</v>
      </c>
      <c r="D1168" s="40" t="s">
        <v>13</v>
      </c>
      <c r="E1168" s="35">
        <v>5001</v>
      </c>
      <c r="F1168" s="37"/>
      <c r="G1168" s="36"/>
      <c r="H1168" s="51">
        <f t="shared" si="65"/>
        <v>5001</v>
      </c>
    </row>
    <row r="1169" spans="1:8" ht="12.75" hidden="1">
      <c r="A1169" s="43"/>
      <c r="B1169" s="44"/>
      <c r="C1169" s="40" t="s">
        <v>88</v>
      </c>
      <c r="D1169" s="40" t="s">
        <v>88</v>
      </c>
      <c r="E1169" s="35">
        <v>1000</v>
      </c>
      <c r="F1169" s="37"/>
      <c r="G1169" s="36"/>
      <c r="H1169" s="51">
        <f t="shared" si="65"/>
        <v>1000</v>
      </c>
    </row>
    <row r="1170" spans="1:8" ht="12.75" hidden="1">
      <c r="A1170" s="43"/>
      <c r="B1170" s="44"/>
      <c r="C1170" s="40" t="s">
        <v>31</v>
      </c>
      <c r="D1170" s="40" t="s">
        <v>31</v>
      </c>
      <c r="E1170" s="35">
        <v>14000</v>
      </c>
      <c r="F1170" s="37"/>
      <c r="G1170" s="36"/>
      <c r="H1170" s="51">
        <f t="shared" si="65"/>
        <v>14000</v>
      </c>
    </row>
    <row r="1171" spans="1:8" ht="12.75" hidden="1">
      <c r="A1171" s="43"/>
      <c r="B1171" s="44"/>
      <c r="C1171" s="40" t="s">
        <v>32</v>
      </c>
      <c r="D1171" s="40" t="s">
        <v>32</v>
      </c>
      <c r="E1171" s="35">
        <v>0</v>
      </c>
      <c r="F1171" s="37"/>
      <c r="G1171" s="36"/>
      <c r="H1171" s="51">
        <f t="shared" si="65"/>
        <v>0</v>
      </c>
    </row>
    <row r="1172" spans="1:8" ht="12.75" hidden="1">
      <c r="A1172" s="43"/>
      <c r="B1172" s="44"/>
      <c r="C1172" s="40" t="s">
        <v>9</v>
      </c>
      <c r="D1172" s="40" t="s">
        <v>9</v>
      </c>
      <c r="E1172" s="35">
        <v>10000</v>
      </c>
      <c r="F1172" s="37"/>
      <c r="G1172" s="36"/>
      <c r="H1172" s="51">
        <f t="shared" si="65"/>
        <v>10000</v>
      </c>
    </row>
    <row r="1173" spans="1:8" ht="12.75" hidden="1">
      <c r="A1173" s="43"/>
      <c r="B1173" s="44"/>
      <c r="C1173" s="40" t="s">
        <v>27</v>
      </c>
      <c r="D1173" s="40" t="s">
        <v>27</v>
      </c>
      <c r="E1173" s="35">
        <v>500</v>
      </c>
      <c r="F1173" s="37"/>
      <c r="G1173" s="36"/>
      <c r="H1173" s="51">
        <f t="shared" si="65"/>
        <v>500</v>
      </c>
    </row>
    <row r="1174" spans="1:8" ht="12.75" hidden="1">
      <c r="A1174" s="43"/>
      <c r="B1174" s="44"/>
      <c r="C1174" s="40" t="s">
        <v>33</v>
      </c>
      <c r="D1174" s="40" t="s">
        <v>33</v>
      </c>
      <c r="E1174" s="35">
        <v>400</v>
      </c>
      <c r="F1174" s="37"/>
      <c r="G1174" s="36"/>
      <c r="H1174" s="51">
        <f t="shared" si="65"/>
        <v>400</v>
      </c>
    </row>
    <row r="1175" spans="1:8" ht="12.75" hidden="1">
      <c r="A1175" s="43"/>
      <c r="B1175" s="44"/>
      <c r="C1175" s="40" t="s">
        <v>34</v>
      </c>
      <c r="D1175" s="40" t="s">
        <v>34</v>
      </c>
      <c r="E1175" s="35">
        <v>12840</v>
      </c>
      <c r="F1175" s="37"/>
      <c r="G1175" s="36"/>
      <c r="H1175" s="51">
        <f t="shared" si="65"/>
        <v>12840</v>
      </c>
    </row>
    <row r="1176" spans="1:8" ht="12.75" hidden="1">
      <c r="A1176" s="45"/>
      <c r="B1176" s="46"/>
      <c r="C1176" s="49" t="s">
        <v>10</v>
      </c>
      <c r="D1176" s="49" t="s">
        <v>10</v>
      </c>
      <c r="E1176" s="41">
        <f>SUM(E1163:E1175)</f>
        <v>269991</v>
      </c>
      <c r="F1176" s="41">
        <f>SUM(F1163:F1175)</f>
        <v>0</v>
      </c>
      <c r="G1176" s="41">
        <f>SUM(G1163:G1175)</f>
        <v>0</v>
      </c>
      <c r="H1176" s="41">
        <f>SUM(H1163:H1175)</f>
        <v>269991</v>
      </c>
    </row>
    <row r="1177" spans="1:8" ht="12.75" hidden="1">
      <c r="A1177" s="43" t="s">
        <v>53</v>
      </c>
      <c r="B1177" s="44" t="s">
        <v>128</v>
      </c>
      <c r="C1177" s="40" t="s">
        <v>9</v>
      </c>
      <c r="D1177" s="40" t="s">
        <v>9</v>
      </c>
      <c r="E1177" s="35"/>
      <c r="F1177" s="37"/>
      <c r="G1177" s="36"/>
      <c r="H1177" s="51">
        <f>SUM(E1177,F1177-G1177)</f>
        <v>0</v>
      </c>
    </row>
    <row r="1178" spans="1:8" ht="13.5" hidden="1" thickBot="1">
      <c r="A1178" s="43"/>
      <c r="B1178" s="44"/>
      <c r="C1178" s="48" t="s">
        <v>10</v>
      </c>
      <c r="D1178" s="48" t="s">
        <v>10</v>
      </c>
      <c r="E1178" s="41">
        <f>SUM(E1177:E1177)</f>
        <v>0</v>
      </c>
      <c r="F1178" s="41">
        <f>SUM(F1177:F1177)</f>
        <v>0</v>
      </c>
      <c r="G1178" s="41">
        <f>SUM(G1177:G1177)</f>
        <v>0</v>
      </c>
      <c r="H1178" s="41">
        <f>SUM(H1177:H1177)</f>
        <v>0</v>
      </c>
    </row>
    <row r="1179" spans="1:8" ht="13.5" hidden="1" thickBot="1">
      <c r="A1179" s="87" t="s">
        <v>3</v>
      </c>
      <c r="B1179" s="87"/>
      <c r="C1179" s="87"/>
      <c r="D1179" s="87"/>
      <c r="E1179" s="57">
        <f>SUM(E1178,E1176,E1162,E1160)</f>
        <v>269991</v>
      </c>
      <c r="F1179" s="57">
        <f>SUM(F1178,F1176,F1162,F1160)</f>
        <v>0</v>
      </c>
      <c r="G1179" s="57">
        <f>SUM(G1178,G1176,G1162,G1160)</f>
        <v>0</v>
      </c>
      <c r="H1179" s="57">
        <f>SUM(H1178,H1176,H1162,H1160)</f>
        <v>269991</v>
      </c>
    </row>
    <row r="1180" ht="12.75" hidden="1"/>
    <row r="1181" ht="12.75" hidden="1"/>
    <row r="1182" ht="12.75" hidden="1"/>
    <row r="1183" ht="12.75" hidden="1"/>
    <row r="1184" ht="13.5" hidden="1" thickBot="1"/>
    <row r="1185" spans="1:9" ht="13.5" hidden="1" thickBot="1">
      <c r="A1185" s="108" t="s">
        <v>3</v>
      </c>
      <c r="B1185" s="108"/>
      <c r="C1185" s="108"/>
      <c r="D1185" s="108"/>
      <c r="E1185" s="69" t="e">
        <f>SUM(E493,#REF!,E521,E541,E575,E606,E649,E678,E706,E746,E790,E830,E864,E892,E917,E943,E969,E994,E1025,E1057,E1075,E1099,E1126,E1152,E1179)</f>
        <v>#REF!</v>
      </c>
      <c r="F1185" s="69" t="e">
        <f>SUM(F1179,F1152,F1126,F1099,F1075,F1057,F1025,F994,F969,F943,F917,F892,F864,F830,F790,F746,F706,F678,F649,F606,F575,F541,F521,#REF!,F493)</f>
        <v>#REF!</v>
      </c>
      <c r="G1185" s="69" t="e">
        <f>SUM(G1179,G1152,G1126,G1099,G1075,G1057,G1025,G994,G969,G943,G917,G892,G864,G830,G790,G746,G706,G678,G649,G606,G575,G541,G521,#REF!,G493)</f>
        <v>#REF!</v>
      </c>
      <c r="H1185" s="69" t="e">
        <f>SUM(E1185:F1185)-G1185</f>
        <v>#REF!</v>
      </c>
      <c r="I1185" s="70"/>
    </row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</sheetData>
  <mergeCells count="65">
    <mergeCell ref="A7:E7"/>
    <mergeCell ref="A10:C11"/>
    <mergeCell ref="D10:D12"/>
    <mergeCell ref="E10:E12"/>
    <mergeCell ref="F10:F12"/>
    <mergeCell ref="G10:G12"/>
    <mergeCell ref="H10:H12"/>
    <mergeCell ref="A366:D366"/>
    <mergeCell ref="B376:D376"/>
    <mergeCell ref="A378:C379"/>
    <mergeCell ref="D378:D380"/>
    <mergeCell ref="E378:E380"/>
    <mergeCell ref="C383:D383"/>
    <mergeCell ref="C385:D385"/>
    <mergeCell ref="C389:D389"/>
    <mergeCell ref="C391:D391"/>
    <mergeCell ref="C395:D395"/>
    <mergeCell ref="C397:D397"/>
    <mergeCell ref="C399:D399"/>
    <mergeCell ref="C401:D401"/>
    <mergeCell ref="C406:D406"/>
    <mergeCell ref="C413:D413"/>
    <mergeCell ref="C432:D432"/>
    <mergeCell ref="C440:D440"/>
    <mergeCell ref="C445:D445"/>
    <mergeCell ref="C449:D449"/>
    <mergeCell ref="C451:D451"/>
    <mergeCell ref="C453:D453"/>
    <mergeCell ref="C455:D455"/>
    <mergeCell ref="C459:D459"/>
    <mergeCell ref="C461:D461"/>
    <mergeCell ref="C465:D465"/>
    <mergeCell ref="C467:D467"/>
    <mergeCell ref="C469:D469"/>
    <mergeCell ref="C471:D471"/>
    <mergeCell ref="C473:D473"/>
    <mergeCell ref="C475:D475"/>
    <mergeCell ref="C478:D478"/>
    <mergeCell ref="C480:D480"/>
    <mergeCell ref="C482:D482"/>
    <mergeCell ref="C484:D484"/>
    <mergeCell ref="C487:D487"/>
    <mergeCell ref="C489:D489"/>
    <mergeCell ref="C492:D492"/>
    <mergeCell ref="A493:C493"/>
    <mergeCell ref="B523:E523"/>
    <mergeCell ref="A524:C525"/>
    <mergeCell ref="D524:D526"/>
    <mergeCell ref="E524:E526"/>
    <mergeCell ref="A540:D540"/>
    <mergeCell ref="A608:D608"/>
    <mergeCell ref="A708:D708"/>
    <mergeCell ref="A792:D792"/>
    <mergeCell ref="A866:H866"/>
    <mergeCell ref="B894:E894"/>
    <mergeCell ref="A919:D919"/>
    <mergeCell ref="A945:D945"/>
    <mergeCell ref="A971:D971"/>
    <mergeCell ref="A996:E996"/>
    <mergeCell ref="A1027:E1027"/>
    <mergeCell ref="A1059:E1059"/>
    <mergeCell ref="A1077:E1077"/>
    <mergeCell ref="A1101:E1101"/>
    <mergeCell ref="A1128:E1128"/>
    <mergeCell ref="A1154:E11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Chodzi</dc:creator>
  <cp:keywords/>
  <dc:description/>
  <cp:lastModifiedBy>Compaq</cp:lastModifiedBy>
  <cp:lastPrinted>2005-03-30T08:44:39Z</cp:lastPrinted>
  <dcterms:created xsi:type="dcterms:W3CDTF">2001-04-09T11:00:22Z</dcterms:created>
  <dcterms:modified xsi:type="dcterms:W3CDTF">2005-03-31T08:54:10Z</dcterms:modified>
  <cp:category/>
  <cp:version/>
  <cp:contentType/>
  <cp:contentStatus/>
</cp:coreProperties>
</file>