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0" windowWidth="6240" windowHeight="6585" activeTab="1"/>
  </bookViews>
  <sheets>
    <sheet name="układ wykonawczy budzet" sheetId="1" r:id="rId1"/>
    <sheet name="uklad wykonawczy zmiana" sheetId="2" r:id="rId2"/>
  </sheets>
  <definedNames/>
  <calcPr fullCalcOnLoad="1"/>
</workbook>
</file>

<file path=xl/sharedStrings.xml><?xml version="1.0" encoding="utf-8"?>
<sst xmlns="http://schemas.openxmlformats.org/spreadsheetml/2006/main" count="2423" uniqueCount="288">
  <si>
    <t>Klasyfikacja      budżetowa</t>
  </si>
  <si>
    <r>
      <t xml:space="preserve">Plan 
</t>
    </r>
    <r>
      <rPr>
        <sz val="9"/>
        <rFont val="Arial CE"/>
        <family val="2"/>
      </rPr>
      <t>(po zmianach)</t>
    </r>
  </si>
  <si>
    <t>ogółem</t>
  </si>
  <si>
    <t>dział</t>
  </si>
  <si>
    <t>rozdział</t>
  </si>
  <si>
    <t>paragraf</t>
  </si>
  <si>
    <t>010</t>
  </si>
  <si>
    <t>01005</t>
  </si>
  <si>
    <t>4300</t>
  </si>
  <si>
    <t>razem</t>
  </si>
  <si>
    <t>020</t>
  </si>
  <si>
    <t>02001</t>
  </si>
  <si>
    <t>4210</t>
  </si>
  <si>
    <t>02002</t>
  </si>
  <si>
    <t>700</t>
  </si>
  <si>
    <t>70005</t>
  </si>
  <si>
    <t>750</t>
  </si>
  <si>
    <t>710</t>
  </si>
  <si>
    <t>71013</t>
  </si>
  <si>
    <t>75011</t>
  </si>
  <si>
    <t>4010</t>
  </si>
  <si>
    <t>4040</t>
  </si>
  <si>
    <t>4110</t>
  </si>
  <si>
    <t>4120</t>
  </si>
  <si>
    <t>75019</t>
  </si>
  <si>
    <t>3030</t>
  </si>
  <si>
    <t>4410</t>
  </si>
  <si>
    <t>4420</t>
  </si>
  <si>
    <t>75020</t>
  </si>
  <si>
    <t>3020</t>
  </si>
  <si>
    <t>4260</t>
  </si>
  <si>
    <t>4270</t>
  </si>
  <si>
    <t>4430</t>
  </si>
  <si>
    <t>4440</t>
  </si>
  <si>
    <t>4480</t>
  </si>
  <si>
    <t>6060</t>
  </si>
  <si>
    <t>75045</t>
  </si>
  <si>
    <t>754</t>
  </si>
  <si>
    <t>801</t>
  </si>
  <si>
    <t>80120</t>
  </si>
  <si>
    <t>2540</t>
  </si>
  <si>
    <t>80195</t>
  </si>
  <si>
    <t>921</t>
  </si>
  <si>
    <t>92105</t>
  </si>
  <si>
    <t>2820</t>
  </si>
  <si>
    <t>92116</t>
  </si>
  <si>
    <t>926</t>
  </si>
  <si>
    <t>75495</t>
  </si>
  <si>
    <t>80130</t>
  </si>
  <si>
    <t>757</t>
  </si>
  <si>
    <t>75702</t>
  </si>
  <si>
    <t>8070</t>
  </si>
  <si>
    <t>854</t>
  </si>
  <si>
    <t>85406</t>
  </si>
  <si>
    <t>2320</t>
  </si>
  <si>
    <t>71014</t>
  </si>
  <si>
    <t>80146</t>
  </si>
  <si>
    <t>4020</t>
  </si>
  <si>
    <t>150</t>
  </si>
  <si>
    <t>15011</t>
  </si>
  <si>
    <t>600</t>
  </si>
  <si>
    <t>60014</t>
  </si>
  <si>
    <t>3110</t>
  </si>
  <si>
    <t>4140</t>
  </si>
  <si>
    <t>4500</t>
  </si>
  <si>
    <t>4520</t>
  </si>
  <si>
    <t>6050</t>
  </si>
  <si>
    <t>71015</t>
  </si>
  <si>
    <t>4530</t>
  </si>
  <si>
    <t>4610</t>
  </si>
  <si>
    <t>75405</t>
  </si>
  <si>
    <t>4050</t>
  </si>
  <si>
    <t>4060</t>
  </si>
  <si>
    <t>4070</t>
  </si>
  <si>
    <t>4080</t>
  </si>
  <si>
    <t>4220</t>
  </si>
  <si>
    <t>4230</t>
  </si>
  <si>
    <t>4250</t>
  </si>
  <si>
    <t>4550</t>
  </si>
  <si>
    <t>75411</t>
  </si>
  <si>
    <t>4510</t>
  </si>
  <si>
    <t>758</t>
  </si>
  <si>
    <t>75818</t>
  </si>
  <si>
    <t>4810</t>
  </si>
  <si>
    <t>80102</t>
  </si>
  <si>
    <t>80111</t>
  </si>
  <si>
    <t>80113</t>
  </si>
  <si>
    <t>4240</t>
  </si>
  <si>
    <t>4580</t>
  </si>
  <si>
    <t>851</t>
  </si>
  <si>
    <t>85156</t>
  </si>
  <si>
    <t>4130</t>
  </si>
  <si>
    <t>853</t>
  </si>
  <si>
    <t>85316</t>
  </si>
  <si>
    <t>85321</t>
  </si>
  <si>
    <t>85333</t>
  </si>
  <si>
    <t>85395</t>
  </si>
  <si>
    <t>85403</t>
  </si>
  <si>
    <t>85407</t>
  </si>
  <si>
    <t>85410</t>
  </si>
  <si>
    <t>85412</t>
  </si>
  <si>
    <t>85415</t>
  </si>
  <si>
    <t>3240</t>
  </si>
  <si>
    <t>85417</t>
  </si>
  <si>
    <t>92695</t>
  </si>
  <si>
    <t>9990</t>
  </si>
  <si>
    <t>Powiatowy Zarząd  Dróg</t>
  </si>
  <si>
    <t>Komenda Powiatowa Policji</t>
  </si>
  <si>
    <t>Specjalny Ośrodek Szkolno-Wychowawczy Piecewo</t>
  </si>
  <si>
    <t>I Liceum Ogólnokształcące Złotów</t>
  </si>
  <si>
    <t>Zespół Szkół Technicznych Jastrowie</t>
  </si>
  <si>
    <t>Zespół Szkół Rolniczych Złotów</t>
  </si>
  <si>
    <t>Zespół Szkół Spożywczych Krajenka</t>
  </si>
  <si>
    <t>Zespół Szkół Jastrowie</t>
  </si>
  <si>
    <t>Zespół Szkół Elektro-Mechanicznych Złotów</t>
  </si>
  <si>
    <t>Rodzinny Dom Dziecka Złotów</t>
  </si>
  <si>
    <t xml:space="preserve"> II Rodzinny Dom Dziecka Złotów</t>
  </si>
  <si>
    <t xml:space="preserve">  Rodzinny Dom Dziecka Zakrzewo</t>
  </si>
  <si>
    <t xml:space="preserve">  Rodzinny Dom Dziecka Okonek</t>
  </si>
  <si>
    <t>Placówka Opiekuńczo- Wychowawcza Jastrowie</t>
  </si>
  <si>
    <t>Powiatowe Centrum Pomocy Rodzinie Złotów</t>
  </si>
  <si>
    <t>Powiatowy Zespół ds. Orzekania O Stopniu Niepełnosprawnosci Złotów</t>
  </si>
  <si>
    <t>Powiatowy Urząd Pracy  Złotów</t>
  </si>
  <si>
    <t>Poradnia Psychologiczno - Pedagogiczna Złotów</t>
  </si>
  <si>
    <t>Poradnia Psychologiczno - Pedagogiczna Jastrowie</t>
  </si>
  <si>
    <t>Ognisko Pracy Pozaszkolnej Złotów</t>
  </si>
  <si>
    <t>85346</t>
  </si>
  <si>
    <t>85446</t>
  </si>
  <si>
    <t>75095</t>
  </si>
  <si>
    <t>Wyszczególnienie</t>
  </si>
  <si>
    <t>Rolnictwo i łowiectwo</t>
  </si>
  <si>
    <t>Zakup usług pozostałych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</si>
  <si>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</si>
  <si>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</si>
  <si>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</si>
  <si>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</si>
  <si>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</si>
  <si>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</si>
  <si>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</si>
  <si>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</si>
  <si>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</si>
  <si>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</si>
  <si>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zakladowy fundusz świadczeń socjalnych</t>
  </si>
  <si>
    <t>Wydatki na zakupy inwestycyjne jednostek budżetowych</t>
  </si>
  <si>
    <t>Leśnictwo</t>
  </si>
  <si>
    <t>Różne wydatki na rzecz osób fizycznych</t>
  </si>
  <si>
    <t>Transport i łączność</t>
  </si>
  <si>
    <t>Nagrody i wydatki osobowe nie zaliczone do wynagrodzeń</t>
  </si>
  <si>
    <t>Wpłaty na PFRON</t>
  </si>
  <si>
    <t>Podatek od nieruchomości</t>
  </si>
  <si>
    <t>Pozostałe podatki na rzecz budżetów jednostek samorządu terytorialnego</t>
  </si>
  <si>
    <t>Opłaty na rzecz budżetów jednostek samorządu terytorialnego</t>
  </si>
  <si>
    <t>Wydatki inwestycyjne jednostek budżetowych</t>
  </si>
  <si>
    <t>Gospodarka mieszkaniowa</t>
  </si>
  <si>
    <t>Działalność usługowa</t>
  </si>
  <si>
    <t>Administracja publiczna</t>
  </si>
  <si>
    <t>Składki na ubezpieczeniespołeczne</t>
  </si>
  <si>
    <t>Podróże służbowe zagraniczne</t>
  </si>
  <si>
    <t>Podatek od towarów i usług (VAT)</t>
  </si>
  <si>
    <t>Koszty postępowania sądowego i prokuratorskiego</t>
  </si>
  <si>
    <t>Bezpieczeństwo publiczne i ochrona przeciwpożarowa</t>
  </si>
  <si>
    <t>Nagrody i wydatki osobowe nie zaliczane do wynagrodzeń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</si>
  <si>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</si>
  <si>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</si>
  <si>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</si>
  <si>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środków żywności</t>
  </si>
  <si>
    <t>Odpisy na zakładowy fundusz świadczeń socjalnych</t>
  </si>
  <si>
    <t>Opłaty na rzecz budżetu państwa</t>
  </si>
  <si>
    <t>Obsługa długu publicznego</t>
  </si>
  <si>
    <t>Różne rozliczenia</t>
  </si>
  <si>
    <t xml:space="preserve">Rezerwy </t>
  </si>
  <si>
    <t>Oświata i wychowanie</t>
  </si>
  <si>
    <t>Wpłaty na Państwowy Fundusz Rehabilitacji Osób Niepełnosprawnych</t>
  </si>
  <si>
    <t>Zakup pomocy naukowych, dydaktycznych i książek</t>
  </si>
  <si>
    <t>Dotacja celowa z budżetu na finansowanie lub dofinansowanie zadań zleconych do realizacji stowarzyszeniom</t>
  </si>
  <si>
    <t>Podróże słuzbowe krajowe</t>
  </si>
  <si>
    <t>Pozostałe odsetki</t>
  </si>
  <si>
    <t>Ochrona zdrowia</t>
  </si>
  <si>
    <t>Składki na ubezpieczenie zdrowotne</t>
  </si>
  <si>
    <t>Opieka społeczna</t>
  </si>
  <si>
    <t>Świadczenia społeczne</t>
  </si>
  <si>
    <t>Zakup środków żwyności</t>
  </si>
  <si>
    <t>Wynagrodzenia osobowe pracownikow</t>
  </si>
  <si>
    <t>Odpisy na zakładowy fudnusz świadczeń socjalnych</t>
  </si>
  <si>
    <t>Edukacyjna opieka wychowawcza</t>
  </si>
  <si>
    <t>Dotacje celowe przekazane dla powiatu na zadania bieżące realizowane na podstawie porozumień (umów) między jednostkami samorządu terytorialnego</t>
  </si>
  <si>
    <t>Stypendia oraz inne formy pomocy dla uczniów</t>
  </si>
  <si>
    <t>Kultura i ochrona dziedzictwa narodowego</t>
  </si>
  <si>
    <t>Kultura fizyczna i sport</t>
  </si>
  <si>
    <t>Gospodarka leśna</t>
  </si>
  <si>
    <t>Nadzór nad gospodarką leśną</t>
  </si>
  <si>
    <t>Drogi publiczne powiatowe</t>
  </si>
  <si>
    <t>Gospodarka gruntami i nieruchomościami</t>
  </si>
  <si>
    <t>Prace geodezyjne i kartograficzne (nieinwestycyjne)</t>
  </si>
  <si>
    <t>Opracowania geodezyjne i kartograficzne</t>
  </si>
  <si>
    <t>Nadzór budowlany</t>
  </si>
  <si>
    <t>Urzędy wojewódzkie</t>
  </si>
  <si>
    <t>Rady powiatów</t>
  </si>
  <si>
    <t>Starostwa powiatowe</t>
  </si>
  <si>
    <t>Komisje poborowe</t>
  </si>
  <si>
    <t>Pozostała działalność</t>
  </si>
  <si>
    <t>Komendy powiatowe Policji</t>
  </si>
  <si>
    <t>Komendy powiatowe Państwowej Straży Pożarnej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</si>
  <si>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</si>
  <si>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</si>
  <si>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</si>
  <si>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</si>
  <si>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</si>
  <si>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Szkoły zawodowe</t>
  </si>
  <si>
    <t>Dokształcanie i doskonalenie nauczycieli</t>
  </si>
  <si>
    <t>Placówki opiekuńczo-wychowawcze</t>
  </si>
  <si>
    <t>Rodziny zastępcze</t>
  </si>
  <si>
    <t>Zasiłki rodzinne, pielegnacyjne i wychowawcze</t>
  </si>
  <si>
    <t>Powiatowe centra pomocy rodzinie</t>
  </si>
  <si>
    <t>Zespoły do spraw orzekania o stopniu niepełnosprawności</t>
  </si>
  <si>
    <t>Ośrodki adopcyjno-opiekuńcze</t>
  </si>
  <si>
    <t>Powiatowe urzędy pracy</t>
  </si>
  <si>
    <t>Specjalne ośrodki szkolno-wychowawcze</t>
  </si>
  <si>
    <t>Poradnie psychologiczno-pedagogiczne oraz inne poradnie specjalistyczne</t>
  </si>
  <si>
    <t>Placówki wychowania pozaszkolnego</t>
  </si>
  <si>
    <t>Internaty i bursy szkolne</t>
  </si>
  <si>
    <t>Kolonie i obozy oraz inne formy wypoczynku dzieci i młodzieży szkolnej</t>
  </si>
  <si>
    <t>Pomoc materialna dla uczniów</t>
  </si>
  <si>
    <t>Szkolne schroniska młodzieżowe</t>
  </si>
  <si>
    <t>Pozostałe zadania w zakresie kultury</t>
  </si>
  <si>
    <t>Biblioteki</t>
  </si>
  <si>
    <t>Plan 
na rok 2003</t>
  </si>
  <si>
    <t>Zarządu Powiatu Złotowskiego</t>
  </si>
  <si>
    <t xml:space="preserve">WYDATKI -  zestawienie według działów , rozdziałów i paragrafów </t>
  </si>
  <si>
    <t>Składki na ubezpieczenia zdrowotne oraz świadczenia dla osób nie objętych obowiązkiem ubezpieczenia zdrowotnego</t>
  </si>
  <si>
    <t>Odpis na zakładowy fundusz świadczeń socjalnych</t>
  </si>
  <si>
    <t>Dodatkowe wynagrodzenia roczne</t>
  </si>
  <si>
    <t>Odsetki i dyskonto od obligacji skarbowych papierów wartościowych oraz pożyczek i kredytów</t>
  </si>
  <si>
    <t>Rezerwy</t>
  </si>
  <si>
    <t>Dotacja podmiotowa z budżetu dla niepublicznej szkoły lub innej niepublicznej placówki oświatowo wychowawczej</t>
  </si>
  <si>
    <t>Wynagrodzenie osobowe pracowników</t>
  </si>
  <si>
    <t>Dotacje celowe przekazane dla powiatu na zadania bieżące realizowane na podstawie porozumień (umów) między j.s.t.</t>
  </si>
  <si>
    <t>Plan Finansowy od dnia 01 stycznia 2003 roku                                                   dla Starostwa Powiatowego w Złotowie</t>
  </si>
  <si>
    <t>Plan Finansowy od dnia 01 stycznia 2003 roku                                                   dla Powiatowego Inspektoratu Nadzoru Budowlanego</t>
  </si>
  <si>
    <t>751</t>
  </si>
  <si>
    <t>75109</t>
  </si>
  <si>
    <t>Urzędy naczelnych organów władzy państwowej,kontroli i ochrony prawa oraz sądownictwa</t>
  </si>
  <si>
    <t>Zmniejszenia</t>
  </si>
  <si>
    <t>Zwiększenia</t>
  </si>
  <si>
    <t>Zespół Szkół Ekonomicznych Zlotów</t>
  </si>
  <si>
    <t>Komenda Powiatowa PSP Złotów</t>
  </si>
  <si>
    <t>Wydatki  inwestycyjne jednostek budżetowych</t>
  </si>
  <si>
    <t>.</t>
  </si>
  <si>
    <t>4280</t>
  </si>
  <si>
    <t>Zakup usług zdrowotnych</t>
  </si>
  <si>
    <t>Prace geodezyjne - urządzeniowe na potrzeby rolnictwa</t>
  </si>
  <si>
    <t>Wybory do rad gmin,rad powiatów i sejmików województw, wybory wójtów, burmistrzyów i prezydentów miast oraz referenda gminne,powiatowe i wojewódzkie</t>
  </si>
  <si>
    <t>Odsetki i dyskonto od krajowych skarbowych papierów wartościowych oraz od krajowych pożyczek i kredytów</t>
  </si>
  <si>
    <t>Dotacja podmiotowa z budżetu dla niepublicznej jednostki systemu oświaty</t>
  </si>
  <si>
    <t>01017</t>
  </si>
  <si>
    <t>Ochrona roślin</t>
  </si>
  <si>
    <t>852</t>
  </si>
  <si>
    <t>852301</t>
  </si>
  <si>
    <t>85201</t>
  </si>
  <si>
    <t>Zakupy inwestycyjne</t>
  </si>
  <si>
    <t>85204</t>
  </si>
  <si>
    <t>85216</t>
  </si>
  <si>
    <t>85218</t>
  </si>
  <si>
    <t>85226</t>
  </si>
  <si>
    <t>85295</t>
  </si>
  <si>
    <t>Zakup uslug pozostalych</t>
  </si>
  <si>
    <t>85153</t>
  </si>
  <si>
    <t>Dotacje celowe przekazane dla powiatu na zadania bieżace realzowane na podstawie porozumień (umów) między jednostkami samorzadu terytorialego</t>
  </si>
  <si>
    <t>2310</t>
  </si>
  <si>
    <t>Dotacje celowe przekazane gminie lub miastu stołecznemu Warszawie na zadania bieżące realizowane na podstawie porozumień (umów) między jednostkami samorzadu terytorialnego</t>
  </si>
  <si>
    <t>Zwalczanie narkomanii</t>
  </si>
  <si>
    <t>Załacznik nr 2 do</t>
  </si>
  <si>
    <t>Plan przed zmianą</t>
  </si>
  <si>
    <t>Zakup sprzetu i uzbrojenia</t>
  </si>
  <si>
    <t>Plan po zmianie</t>
  </si>
  <si>
    <t>85111</t>
  </si>
  <si>
    <t>6220</t>
  </si>
  <si>
    <t>Szpitale ogólne</t>
  </si>
  <si>
    <t>Dotacje celowe z budżetu na finansowanie lub dofinansowanie kosztów realizacji inwestycji i zakupów inwestycyjnych innych jednostek sektora finansów publicznych</t>
  </si>
  <si>
    <t>Dotacje celowe przekazane gminie  zadania bieżące realizowane na podstawie porozumień (umów) między jednostkami samorzadu terytorialnego</t>
  </si>
  <si>
    <t>Dotacje celowe przekazane gminie  na zadania bieżące realizowane na podstawie porozumień (umów) między jednostkami samorzadu terytorialnego</t>
  </si>
  <si>
    <t>Uchwały Nr  77/164/2004</t>
  </si>
  <si>
    <t>z dnia 30 czerwca 2004 roku</t>
  </si>
  <si>
    <t>Dotacja celowa z budżetu na finansowanie lub dofinansowanie zada zleconych do realizacji stowarzyszeniom</t>
  </si>
  <si>
    <t>Dotacja celowa na finansowanie lub dofinansowanie stowarzyszeniom</t>
  </si>
  <si>
    <t>85212</t>
  </si>
  <si>
    <t>Świadczenia rodzinne oraz składki na ubezpieczenia emerytalne i rentowe z ubezpieczenia społecznego</t>
  </si>
  <si>
    <t>85336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</si>
</sst>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6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sz val="10"/>
      <color indexed="53"/>
      <name val="Arial CE"/>
      <family val="2"/>
    </font>
    <font>
      <b/>
      <sz val="10"/>
      <color indexed="5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0"/>
    </font>
    <font>
      <sz val="11"/>
      <name val="Arial PL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PL"/>
      <family val="0"/>
    </font>
    <font>
      <b/>
      <sz val="12"/>
      <name val="Arial PL"/>
      <family val="0"/>
    </font>
    <font>
      <sz val="16"/>
      <name val="Arial PL"/>
      <family val="0"/>
    </font>
    <font>
      <b/>
      <sz val="14"/>
      <color indexed="10"/>
      <name val="Arial CE"/>
      <family val="2"/>
    </font>
    <font>
      <sz val="10"/>
      <color indexed="10"/>
      <name val="Arial P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9" fontId="0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9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vertical="center"/>
    </xf>
    <xf numFmtId="0" fontId="0" fillId="2" borderId="0" xfId="0" applyFill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4" fontId="13" fillId="2" borderId="20" xfId="0" applyNumberFormat="1" applyFont="1" applyFill="1" applyBorder="1" applyAlignment="1">
      <alignment vertical="center"/>
    </xf>
    <xf numFmtId="0" fontId="14" fillId="2" borderId="0" xfId="0" applyFont="1" applyFill="1" applyAlignment="1">
      <alignment/>
    </xf>
    <xf numFmtId="49" fontId="0" fillId="3" borderId="15" xfId="0" applyNumberFormat="1" applyFont="1" applyFill="1" applyBorder="1" applyAlignment="1">
      <alignment vertical="center"/>
    </xf>
    <xf numFmtId="49" fontId="0" fillId="3" borderId="16" xfId="0" applyNumberFormat="1" applyFont="1" applyFill="1" applyBorder="1" applyAlignment="1">
      <alignment vertical="center"/>
    </xf>
    <xf numFmtId="49" fontId="0" fillId="3" borderId="18" xfId="0" applyNumberFormat="1" applyFont="1" applyFill="1" applyBorder="1" applyAlignment="1">
      <alignment vertical="center"/>
    </xf>
    <xf numFmtId="4" fontId="0" fillId="3" borderId="15" xfId="0" applyNumberFormat="1" applyFont="1" applyFill="1" applyBorder="1" applyAlignment="1">
      <alignment vertical="center"/>
    </xf>
    <xf numFmtId="4" fontId="0" fillId="3" borderId="16" xfId="0" applyNumberFormat="1" applyFont="1" applyFill="1" applyBorder="1" applyAlignment="1">
      <alignment horizontal="right" vertical="center"/>
    </xf>
    <xf numFmtId="4" fontId="0" fillId="3" borderId="17" xfId="0" applyNumberFormat="1" applyFont="1" applyFill="1" applyBorder="1" applyAlignment="1">
      <alignment horizontal="right" vertical="center"/>
    </xf>
    <xf numFmtId="0" fontId="0" fillId="3" borderId="0" xfId="0" applyFill="1" applyAlignment="1">
      <alignment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 quotePrefix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41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17" fillId="0" borderId="0" xfId="0" applyNumberFormat="1" applyFont="1" applyFill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0" fillId="0" borderId="41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vertical="center"/>
    </xf>
    <xf numFmtId="0" fontId="8" fillId="0" borderId="43" xfId="0" applyFont="1" applyBorder="1" applyAlignment="1">
      <alignment wrapText="1"/>
    </xf>
    <xf numFmtId="4" fontId="0" fillId="0" borderId="42" xfId="0" applyNumberFormat="1" applyFont="1" applyBorder="1" applyAlignment="1">
      <alignment vertical="center"/>
    </xf>
    <xf numFmtId="0" fontId="8" fillId="0" borderId="44" xfId="0" applyFont="1" applyBorder="1" applyAlignment="1">
      <alignment wrapText="1"/>
    </xf>
    <xf numFmtId="4" fontId="8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0" fontId="1" fillId="0" borderId="41" xfId="0" applyFont="1" applyFill="1" applyBorder="1" applyAlignment="1">
      <alignment vertical="center" wrapText="1"/>
    </xf>
    <xf numFmtId="4" fontId="0" fillId="0" borderId="41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18" fillId="0" borderId="42" xfId="0" applyNumberFormat="1" applyFont="1" applyBorder="1" applyAlignment="1">
      <alignment vertical="center"/>
    </xf>
    <xf numFmtId="1" fontId="16" fillId="0" borderId="41" xfId="0" applyNumberFormat="1" applyFont="1" applyFill="1" applyBorder="1" applyAlignment="1" quotePrefix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 wrapText="1"/>
    </xf>
    <xf numFmtId="1" fontId="17" fillId="0" borderId="42" xfId="0" applyNumberFormat="1" applyFont="1" applyFill="1" applyBorder="1" applyAlignment="1" quotePrefix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8" fillId="0" borderId="46" xfId="0" applyFont="1" applyBorder="1" applyAlignment="1">
      <alignment wrapText="1"/>
    </xf>
    <xf numFmtId="4" fontId="0" fillId="0" borderId="41" xfId="0" applyNumberFormat="1" applyFont="1" applyBorder="1" applyAlignment="1">
      <alignment vertical="center"/>
    </xf>
    <xf numFmtId="0" fontId="8" fillId="0" borderId="44" xfId="0" applyFont="1" applyBorder="1" applyAlignment="1">
      <alignment wrapText="1"/>
    </xf>
    <xf numFmtId="1" fontId="16" fillId="0" borderId="41" xfId="0" applyNumberFormat="1" applyFont="1" applyFill="1" applyBorder="1" applyAlignment="1">
      <alignment horizontal="center" vertical="center"/>
    </xf>
    <xf numFmtId="1" fontId="17" fillId="0" borderId="42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wrapText="1"/>
    </xf>
    <xf numFmtId="49" fontId="0" fillId="0" borderId="41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horizontal="left" vertical="top"/>
    </xf>
    <xf numFmtId="0" fontId="17" fillId="0" borderId="41" xfId="0" applyFont="1" applyFill="1" applyBorder="1" applyAlignment="1">
      <alignment horizontal="center" vertical="center"/>
    </xf>
    <xf numFmtId="0" fontId="8" fillId="0" borderId="47" xfId="0" applyFont="1" applyBorder="1" applyAlignment="1">
      <alignment wrapText="1"/>
    </xf>
    <xf numFmtId="4" fontId="0" fillId="0" borderId="41" xfId="0" applyNumberFormat="1" applyFont="1" applyBorder="1" applyAlignment="1">
      <alignment horizontal="right" vertical="top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wrapText="1"/>
    </xf>
    <xf numFmtId="49" fontId="18" fillId="0" borderId="45" xfId="0" applyNumberFormat="1" applyFont="1" applyBorder="1" applyAlignment="1">
      <alignment vertical="center"/>
    </xf>
    <xf numFmtId="49" fontId="8" fillId="0" borderId="45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4" fontId="0" fillId="0" borderId="41" xfId="0" applyNumberFormat="1" applyFont="1" applyBorder="1" applyAlignment="1">
      <alignment horizontal="right" vertical="center"/>
    </xf>
    <xf numFmtId="49" fontId="5" fillId="0" borderId="45" xfId="0" applyNumberFormat="1" applyFont="1" applyBorder="1" applyAlignment="1">
      <alignment vertical="center"/>
    </xf>
    <xf numFmtId="1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wrapText="1"/>
    </xf>
    <xf numFmtId="49" fontId="5" fillId="0" borderId="45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5" xfId="0" applyNumberFormat="1" applyFont="1" applyFill="1" applyBorder="1" applyAlignment="1">
      <alignment vertical="center"/>
    </xf>
    <xf numFmtId="49" fontId="0" fillId="0" borderId="45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0" fontId="8" fillId="0" borderId="48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5" fillId="0" borderId="41" xfId="0" applyNumberFormat="1" applyFont="1" applyFill="1" applyBorder="1" applyAlignment="1" quotePrefix="1">
      <alignment horizontal="right" vertical="center"/>
    </xf>
    <xf numFmtId="4" fontId="8" fillId="0" borderId="41" xfId="0" applyNumberFormat="1" applyFont="1" applyFill="1" applyBorder="1" applyAlignment="1" quotePrefix="1">
      <alignment horizontal="right" vertical="center"/>
    </xf>
    <xf numFmtId="4" fontId="8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14" fillId="2" borderId="0" xfId="0" applyFont="1" applyFill="1" applyBorder="1" applyAlignment="1">
      <alignment/>
    </xf>
    <xf numFmtId="49" fontId="1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vertical="center" wrapText="1"/>
    </xf>
    <xf numFmtId="49" fontId="8" fillId="0" borderId="42" xfId="0" applyNumberFormat="1" applyFont="1" applyBorder="1" applyAlignment="1">
      <alignment vertical="center" wrapText="1"/>
    </xf>
    <xf numFmtId="4" fontId="0" fillId="0" borderId="49" xfId="0" applyNumberFormat="1" applyFont="1" applyBorder="1" applyAlignment="1">
      <alignment horizontal="right" vertical="center"/>
    </xf>
    <xf numFmtId="4" fontId="0" fillId="0" borderId="49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top"/>
    </xf>
    <xf numFmtId="0" fontId="16" fillId="0" borderId="50" xfId="0" applyFont="1" applyFill="1" applyBorder="1" applyAlignment="1">
      <alignment horizontal="center" vertical="center"/>
    </xf>
    <xf numFmtId="0" fontId="8" fillId="0" borderId="41" xfId="0" applyFont="1" applyBorder="1" applyAlignment="1">
      <alignment wrapText="1"/>
    </xf>
    <xf numFmtId="4" fontId="5" fillId="0" borderId="2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2" fillId="0" borderId="0" xfId="0" applyNumberFormat="1" applyFont="1" applyAlignment="1">
      <alignment/>
    </xf>
    <xf numFmtId="49" fontId="0" fillId="0" borderId="51" xfId="0" applyNumberFormat="1" applyFont="1" applyBorder="1" applyAlignment="1">
      <alignment vertical="center"/>
    </xf>
    <xf numFmtId="4" fontId="0" fillId="0" borderId="52" xfId="0" applyNumberFormat="1" applyFont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9" fontId="0" fillId="0" borderId="41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5" fillId="0" borderId="53" xfId="0" applyNumberFormat="1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4" fontId="0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/>
    </xf>
    <xf numFmtId="4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49" fontId="8" fillId="0" borderId="43" xfId="0" applyNumberFormat="1" applyFont="1" applyBorder="1" applyAlignment="1">
      <alignment vertical="center"/>
    </xf>
    <xf numFmtId="49" fontId="8" fillId="0" borderId="43" xfId="0" applyNumberFormat="1" applyFont="1" applyBorder="1" applyAlignment="1">
      <alignment vertical="center"/>
    </xf>
    <xf numFmtId="0" fontId="8" fillId="0" borderId="45" xfId="0" applyFont="1" applyBorder="1" applyAlignment="1">
      <alignment wrapText="1"/>
    </xf>
    <xf numFmtId="4" fontId="8" fillId="0" borderId="43" xfId="0" applyNumberFormat="1" applyFont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wrapText="1"/>
    </xf>
    <xf numFmtId="4" fontId="8" fillId="0" borderId="45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49" fontId="8" fillId="5" borderId="45" xfId="0" applyNumberFormat="1" applyFont="1" applyFill="1" applyBorder="1" applyAlignment="1">
      <alignment vertical="center"/>
    </xf>
    <xf numFmtId="0" fontId="8" fillId="5" borderId="43" xfId="0" applyFont="1" applyFill="1" applyBorder="1" applyAlignment="1">
      <alignment wrapText="1"/>
    </xf>
    <xf numFmtId="4" fontId="8" fillId="5" borderId="45" xfId="0" applyNumberFormat="1" applyFont="1" applyFill="1" applyBorder="1" applyAlignment="1">
      <alignment vertical="center"/>
    </xf>
    <xf numFmtId="0" fontId="8" fillId="5" borderId="0" xfId="0" applyFont="1" applyFill="1" applyAlignment="1">
      <alignment/>
    </xf>
    <xf numFmtId="49" fontId="0" fillId="5" borderId="45" xfId="0" applyNumberFormat="1" applyFont="1" applyFill="1" applyBorder="1" applyAlignment="1">
      <alignment vertical="center"/>
    </xf>
    <xf numFmtId="0" fontId="1" fillId="5" borderId="41" xfId="0" applyFont="1" applyFill="1" applyBorder="1" applyAlignment="1">
      <alignment vertical="center" wrapText="1"/>
    </xf>
    <xf numFmtId="4" fontId="0" fillId="5" borderId="45" xfId="0" applyNumberFormat="1" applyFont="1" applyFill="1" applyBorder="1" applyAlignment="1">
      <alignment vertical="center"/>
    </xf>
    <xf numFmtId="49" fontId="0" fillId="5" borderId="41" xfId="0" applyNumberFormat="1" applyFont="1" applyFill="1" applyBorder="1" applyAlignment="1">
      <alignment vertical="center"/>
    </xf>
    <xf numFmtId="4" fontId="0" fillId="5" borderId="41" xfId="0" applyNumberFormat="1" applyFont="1" applyFill="1" applyBorder="1" applyAlignment="1">
      <alignment vertical="center"/>
    </xf>
    <xf numFmtId="49" fontId="0" fillId="5" borderId="15" xfId="0" applyNumberFormat="1" applyFont="1" applyFill="1" applyBorder="1" applyAlignment="1">
      <alignment vertical="center"/>
    </xf>
    <xf numFmtId="49" fontId="0" fillId="5" borderId="16" xfId="0" applyNumberFormat="1" applyFont="1" applyFill="1" applyBorder="1" applyAlignment="1">
      <alignment vertical="center"/>
    </xf>
    <xf numFmtId="49" fontId="0" fillId="5" borderId="18" xfId="0" applyNumberFormat="1" applyFont="1" applyFill="1" applyBorder="1" applyAlignment="1">
      <alignment vertical="center"/>
    </xf>
    <xf numFmtId="4" fontId="0" fillId="5" borderId="15" xfId="0" applyNumberFormat="1" applyFont="1" applyFill="1" applyBorder="1" applyAlignment="1">
      <alignment vertical="center"/>
    </xf>
    <xf numFmtId="4" fontId="0" fillId="5" borderId="17" xfId="0" applyNumberFormat="1" applyFont="1" applyFill="1" applyBorder="1" applyAlignment="1">
      <alignment horizontal="right" vertical="center"/>
    </xf>
    <xf numFmtId="4" fontId="0" fillId="5" borderId="16" xfId="0" applyNumberFormat="1" applyFont="1" applyFill="1" applyBorder="1" applyAlignment="1">
      <alignment horizontal="right" vertical="center"/>
    </xf>
    <xf numFmtId="4" fontId="0" fillId="5" borderId="9" xfId="0" applyNumberFormat="1" applyFont="1" applyFill="1" applyBorder="1" applyAlignment="1">
      <alignment vertical="center"/>
    </xf>
    <xf numFmtId="49" fontId="0" fillId="5" borderId="6" xfId="0" applyNumberFormat="1" applyFont="1" applyFill="1" applyBorder="1" applyAlignment="1">
      <alignment vertical="center"/>
    </xf>
    <xf numFmtId="49" fontId="0" fillId="5" borderId="12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" fontId="5" fillId="5" borderId="15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" fontId="5" fillId="5" borderId="17" xfId="0" applyNumberFormat="1" applyFont="1" applyFill="1" applyBorder="1" applyAlignment="1">
      <alignment vertical="center"/>
    </xf>
    <xf numFmtId="4" fontId="0" fillId="5" borderId="52" xfId="0" applyNumberFormat="1" applyFont="1" applyFill="1" applyBorder="1" applyAlignment="1">
      <alignment horizontal="right" vertical="center"/>
    </xf>
    <xf numFmtId="49" fontId="0" fillId="0" borderId="41" xfId="0" applyNumberFormat="1" applyFont="1" applyFill="1" applyBorder="1" applyAlignment="1">
      <alignment vertical="center"/>
    </xf>
    <xf numFmtId="4" fontId="0" fillId="0" borderId="41" xfId="0" applyNumberFormat="1" applyFont="1" applyFill="1" applyBorder="1" applyAlignment="1">
      <alignment vertical="center"/>
    </xf>
    <xf numFmtId="164" fontId="8" fillId="0" borderId="50" xfId="0" applyNumberFormat="1" applyFont="1" applyFill="1" applyBorder="1" applyAlignment="1">
      <alignment vertical="center"/>
    </xf>
    <xf numFmtId="49" fontId="18" fillId="0" borderId="4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49" fontId="25" fillId="0" borderId="45" xfId="0" applyNumberFormat="1" applyFont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 vertical="center"/>
    </xf>
    <xf numFmtId="4" fontId="0" fillId="0" borderId="56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5" fillId="2" borderId="60" xfId="0" applyNumberFormat="1" applyFont="1" applyFill="1" applyBorder="1" applyAlignment="1">
      <alignment horizontal="center" vertical="center"/>
    </xf>
    <xf numFmtId="49" fontId="5" fillId="2" borderId="5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13"/>
  <sheetViews>
    <sheetView zoomScale="75" zoomScaleNormal="75" workbookViewId="0" topLeftCell="A1">
      <selection activeCell="A10" sqref="A10:H376"/>
    </sheetView>
  </sheetViews>
  <sheetFormatPr defaultColWidth="9.00390625" defaultRowHeight="12.75"/>
  <cols>
    <col min="1" max="1" width="6.375" style="17" customWidth="1"/>
    <col min="2" max="2" width="9.00390625" style="14" customWidth="1"/>
    <col min="3" max="3" width="15.125" style="14" customWidth="1"/>
    <col min="4" max="4" width="47.75390625" style="14" customWidth="1"/>
    <col min="5" max="8" width="20.75390625" style="183" customWidth="1"/>
    <col min="9" max="16384" width="9.125" style="200" customWidth="1"/>
  </cols>
  <sheetData>
    <row r="1" spans="1:8" ht="12.75">
      <c r="A1" s="223"/>
      <c r="B1" s="224"/>
      <c r="C1" s="224"/>
      <c r="D1" s="224"/>
      <c r="E1" s="225"/>
      <c r="F1" s="225"/>
      <c r="G1" s="225" t="s">
        <v>271</v>
      </c>
      <c r="H1" s="225"/>
    </row>
    <row r="2" spans="1:8" ht="12.75">
      <c r="A2" s="223"/>
      <c r="B2" s="224"/>
      <c r="C2" s="224"/>
      <c r="D2" s="224"/>
      <c r="E2" s="307"/>
      <c r="F2" s="307"/>
      <c r="G2" s="307" t="s">
        <v>281</v>
      </c>
      <c r="H2" s="307"/>
    </row>
    <row r="3" spans="1:8" ht="15.75" customHeight="1">
      <c r="A3" s="223"/>
      <c r="B3" s="224"/>
      <c r="C3" s="224"/>
      <c r="D3" s="224"/>
      <c r="E3" s="225"/>
      <c r="F3" s="225"/>
      <c r="G3" s="225" t="s">
        <v>227</v>
      </c>
      <c r="H3" s="225"/>
    </row>
    <row r="4" spans="1:8" ht="12.75">
      <c r="A4" s="223"/>
      <c r="B4" s="224"/>
      <c r="C4" s="224"/>
      <c r="D4" s="224"/>
      <c r="E4" s="225"/>
      <c r="F4" s="225"/>
      <c r="G4" s="225" t="s">
        <v>282</v>
      </c>
      <c r="H4" s="225"/>
    </row>
    <row r="5" spans="1:8" ht="12.75">
      <c r="A5" s="223"/>
      <c r="B5" s="224"/>
      <c r="C5" s="224"/>
      <c r="D5" s="224"/>
      <c r="E5" s="223"/>
      <c r="F5" s="223"/>
      <c r="G5" s="223"/>
      <c r="H5" s="223"/>
    </row>
    <row r="6" spans="1:8" ht="12.75">
      <c r="A6" s="223"/>
      <c r="B6" s="224"/>
      <c r="C6" s="224"/>
      <c r="D6" s="224"/>
      <c r="E6" s="225"/>
      <c r="F6" s="225"/>
      <c r="G6" s="225"/>
      <c r="H6" s="225"/>
    </row>
    <row r="7" spans="1:8" ht="15.75">
      <c r="A7" s="312" t="s">
        <v>228</v>
      </c>
      <c r="B7" s="312"/>
      <c r="C7" s="312"/>
      <c r="D7" s="312"/>
      <c r="E7" s="312"/>
      <c r="F7" s="200"/>
      <c r="G7" s="200"/>
      <c r="H7" s="200"/>
    </row>
    <row r="8" spans="1:8" ht="12.75">
      <c r="A8" s="223"/>
      <c r="B8" s="224"/>
      <c r="C8" s="224"/>
      <c r="D8" s="224"/>
      <c r="E8" s="225"/>
      <c r="F8" s="225"/>
      <c r="G8" s="225"/>
      <c r="H8" s="225"/>
    </row>
    <row r="9" spans="1:8" ht="13.5" thickBot="1">
      <c r="A9" s="223"/>
      <c r="B9" s="224"/>
      <c r="C9" s="224"/>
      <c r="D9" s="224"/>
      <c r="E9" s="225"/>
      <c r="F9" s="225"/>
      <c r="G9" s="225"/>
      <c r="H9" s="225"/>
    </row>
    <row r="10" spans="1:8" ht="12.75" customHeight="1">
      <c r="A10" s="347" t="s">
        <v>0</v>
      </c>
      <c r="B10" s="348"/>
      <c r="C10" s="349"/>
      <c r="D10" s="328" t="s">
        <v>129</v>
      </c>
      <c r="E10" s="320" t="s">
        <v>272</v>
      </c>
      <c r="F10" s="320" t="s">
        <v>243</v>
      </c>
      <c r="G10" s="320" t="s">
        <v>242</v>
      </c>
      <c r="H10" s="320" t="s">
        <v>274</v>
      </c>
    </row>
    <row r="11" spans="1:8" ht="13.5" thickBot="1">
      <c r="A11" s="350"/>
      <c r="B11" s="351"/>
      <c r="C11" s="352"/>
      <c r="D11" s="329"/>
      <c r="E11" s="321"/>
      <c r="F11" s="321"/>
      <c r="G11" s="321"/>
      <c r="H11" s="321"/>
    </row>
    <row r="12" spans="1:8" ht="19.5" customHeight="1" thickBot="1">
      <c r="A12" s="127" t="s">
        <v>3</v>
      </c>
      <c r="B12" s="127" t="s">
        <v>4</v>
      </c>
      <c r="C12" s="127" t="s">
        <v>5</v>
      </c>
      <c r="D12" s="330"/>
      <c r="E12" s="322"/>
      <c r="F12" s="322"/>
      <c r="G12" s="322"/>
      <c r="H12" s="322"/>
    </row>
    <row r="13" spans="1:8" ht="13.5" thickBot="1">
      <c r="A13" s="128">
        <v>1</v>
      </c>
      <c r="B13" s="129">
        <v>2</v>
      </c>
      <c r="C13" s="128">
        <v>3</v>
      </c>
      <c r="D13" s="128">
        <v>4</v>
      </c>
      <c r="E13" s="199">
        <v>5</v>
      </c>
      <c r="F13" s="199">
        <v>5</v>
      </c>
      <c r="G13" s="199">
        <v>5</v>
      </c>
      <c r="H13" s="199">
        <v>5</v>
      </c>
    </row>
    <row r="14" spans="1:8" s="201" customFormat="1" ht="23.25" customHeight="1" hidden="1">
      <c r="A14" s="130" t="s">
        <v>6</v>
      </c>
      <c r="B14" s="245"/>
      <c r="C14" s="130"/>
      <c r="D14" s="130" t="s">
        <v>130</v>
      </c>
      <c r="E14" s="131">
        <f>SUM(E15,E17)</f>
        <v>114000</v>
      </c>
      <c r="F14" s="131"/>
      <c r="G14" s="131"/>
      <c r="H14" s="131">
        <f>SUM(H15,H17)</f>
        <v>114000</v>
      </c>
    </row>
    <row r="15" spans="1:8" s="203" customFormat="1" ht="38.25" customHeight="1" hidden="1">
      <c r="A15" s="268"/>
      <c r="B15" s="269" t="s">
        <v>7</v>
      </c>
      <c r="C15" s="269"/>
      <c r="D15" s="270" t="s">
        <v>250</v>
      </c>
      <c r="E15" s="271">
        <f>SUM(E16)</f>
        <v>99000</v>
      </c>
      <c r="F15" s="271"/>
      <c r="G15" s="271"/>
      <c r="H15" s="271">
        <f>SUM(H16)</f>
        <v>99000</v>
      </c>
    </row>
    <row r="16" spans="1:8" ht="25.5" customHeight="1" hidden="1">
      <c r="A16" s="135"/>
      <c r="B16" s="135"/>
      <c r="C16" s="135" t="s">
        <v>8</v>
      </c>
      <c r="D16" s="135" t="s">
        <v>131</v>
      </c>
      <c r="E16" s="155">
        <f>SUM(E392)</f>
        <v>99000</v>
      </c>
      <c r="F16" s="155"/>
      <c r="G16" s="155"/>
      <c r="H16" s="155">
        <f>SUM(H392)</f>
        <v>99000</v>
      </c>
    </row>
    <row r="17" spans="1:8" s="203" customFormat="1" ht="38.25" customHeight="1" hidden="1">
      <c r="A17" s="137"/>
      <c r="B17" s="132" t="s">
        <v>254</v>
      </c>
      <c r="C17" s="132"/>
      <c r="D17" s="120" t="s">
        <v>255</v>
      </c>
      <c r="E17" s="133">
        <f>SUM(E18)</f>
        <v>15000</v>
      </c>
      <c r="F17" s="133"/>
      <c r="G17" s="133"/>
      <c r="H17" s="133">
        <f>SUM(H18)</f>
        <v>15000</v>
      </c>
    </row>
    <row r="18" spans="1:8" ht="19.5" customHeight="1" hidden="1">
      <c r="A18" s="134"/>
      <c r="B18" s="134"/>
      <c r="C18" s="134" t="s">
        <v>8</v>
      </c>
      <c r="D18" s="134" t="s">
        <v>131</v>
      </c>
      <c r="E18" s="139">
        <f>SUM(E394)</f>
        <v>15000</v>
      </c>
      <c r="F18" s="139"/>
      <c r="G18" s="139"/>
      <c r="H18" s="139">
        <f>SUM(H394)</f>
        <v>15000</v>
      </c>
    </row>
    <row r="19" spans="1:250" ht="19.5" customHeight="1" hidden="1">
      <c r="A19" s="149" t="s">
        <v>10</v>
      </c>
      <c r="B19" s="150"/>
      <c r="C19" s="150"/>
      <c r="D19" s="151" t="s">
        <v>144</v>
      </c>
      <c r="E19" s="184">
        <f>SUM(E20,E24)</f>
        <v>252580</v>
      </c>
      <c r="F19" s="184"/>
      <c r="G19" s="184"/>
      <c r="H19" s="184">
        <f>SUM(H20,H24)</f>
        <v>252580</v>
      </c>
      <c r="I19" s="115"/>
      <c r="J19" s="116"/>
      <c r="K19" s="117"/>
      <c r="L19" s="115"/>
      <c r="M19" s="115"/>
      <c r="N19" s="116"/>
      <c r="O19" s="117"/>
      <c r="P19" s="115"/>
      <c r="Q19" s="115"/>
      <c r="R19" s="116"/>
      <c r="S19" s="117"/>
      <c r="T19" s="115"/>
      <c r="U19" s="115"/>
      <c r="V19" s="116"/>
      <c r="W19" s="117"/>
      <c r="X19" s="115"/>
      <c r="Y19" s="115"/>
      <c r="Z19" s="116"/>
      <c r="AA19" s="117"/>
      <c r="AB19" s="115"/>
      <c r="AC19" s="115"/>
      <c r="AD19" s="116"/>
      <c r="AE19" s="117"/>
      <c r="AF19" s="115"/>
      <c r="AG19" s="115"/>
      <c r="AH19" s="116"/>
      <c r="AI19" s="117"/>
      <c r="AJ19" s="115"/>
      <c r="AK19" s="115"/>
      <c r="AL19" s="116"/>
      <c r="AM19" s="117"/>
      <c r="AN19" s="115"/>
      <c r="AO19" s="115"/>
      <c r="AP19" s="116"/>
      <c r="AQ19" s="117"/>
      <c r="AR19" s="115"/>
      <c r="AS19" s="115"/>
      <c r="AT19" s="116"/>
      <c r="AU19" s="117"/>
      <c r="AV19" s="115"/>
      <c r="AW19" s="115"/>
      <c r="AX19" s="116"/>
      <c r="AY19" s="117"/>
      <c r="AZ19" s="115"/>
      <c r="BA19" s="115"/>
      <c r="BB19" s="116"/>
      <c r="BC19" s="117"/>
      <c r="BD19" s="115"/>
      <c r="BE19" s="115"/>
      <c r="BF19" s="116"/>
      <c r="BG19" s="117"/>
      <c r="BH19" s="115"/>
      <c r="BI19" s="115"/>
      <c r="BJ19" s="116"/>
      <c r="BK19" s="117"/>
      <c r="BL19" s="115"/>
      <c r="BM19" s="115"/>
      <c r="BN19" s="116"/>
      <c r="BO19" s="117"/>
      <c r="BP19" s="115"/>
      <c r="BQ19" s="115"/>
      <c r="BR19" s="116"/>
      <c r="BS19" s="117"/>
      <c r="BT19" s="115"/>
      <c r="BU19" s="115"/>
      <c r="BV19" s="116"/>
      <c r="BW19" s="117"/>
      <c r="BX19" s="115"/>
      <c r="BY19" s="115"/>
      <c r="BZ19" s="116"/>
      <c r="CA19" s="117"/>
      <c r="CB19" s="115"/>
      <c r="CC19" s="115"/>
      <c r="CD19" s="116"/>
      <c r="CE19" s="117"/>
      <c r="CF19" s="115"/>
      <c r="CG19" s="115"/>
      <c r="CH19" s="116"/>
      <c r="CI19" s="117"/>
      <c r="CJ19" s="115"/>
      <c r="CK19" s="115"/>
      <c r="CL19" s="116"/>
      <c r="CM19" s="117"/>
      <c r="CN19" s="115"/>
      <c r="CO19" s="115"/>
      <c r="CP19" s="116"/>
      <c r="CQ19" s="117"/>
      <c r="CR19" s="115"/>
      <c r="CS19" s="115"/>
      <c r="CT19" s="116"/>
      <c r="CU19" s="117"/>
      <c r="CV19" s="115"/>
      <c r="CW19" s="115"/>
      <c r="CX19" s="116"/>
      <c r="CY19" s="117"/>
      <c r="CZ19" s="115"/>
      <c r="DA19" s="115"/>
      <c r="DB19" s="116"/>
      <c r="DC19" s="117"/>
      <c r="DD19" s="115"/>
      <c r="DE19" s="115"/>
      <c r="DF19" s="116"/>
      <c r="DG19" s="117"/>
      <c r="DH19" s="115"/>
      <c r="DI19" s="115"/>
      <c r="DJ19" s="116"/>
      <c r="DK19" s="117"/>
      <c r="DL19" s="115"/>
      <c r="DM19" s="115"/>
      <c r="DN19" s="116"/>
      <c r="DO19" s="117"/>
      <c r="DP19" s="115"/>
      <c r="DQ19" s="115"/>
      <c r="DR19" s="116"/>
      <c r="DS19" s="117"/>
      <c r="DT19" s="115"/>
      <c r="DU19" s="115"/>
      <c r="DV19" s="116"/>
      <c r="DW19" s="117"/>
      <c r="DX19" s="115"/>
      <c r="DY19" s="115"/>
      <c r="DZ19" s="116"/>
      <c r="EA19" s="117"/>
      <c r="EB19" s="115"/>
      <c r="EC19" s="115"/>
      <c r="ED19" s="116"/>
      <c r="EE19" s="117"/>
      <c r="EF19" s="115"/>
      <c r="EG19" s="115"/>
      <c r="EH19" s="116"/>
      <c r="EI19" s="117"/>
      <c r="EJ19" s="115"/>
      <c r="EK19" s="115"/>
      <c r="EL19" s="116"/>
      <c r="EM19" s="117"/>
      <c r="EN19" s="115"/>
      <c r="EO19" s="115"/>
      <c r="EP19" s="116"/>
      <c r="EQ19" s="117"/>
      <c r="ER19" s="115"/>
      <c r="ES19" s="115"/>
      <c r="ET19" s="116"/>
      <c r="EU19" s="117"/>
      <c r="EV19" s="115"/>
      <c r="EW19" s="115"/>
      <c r="EX19" s="116"/>
      <c r="EY19" s="117"/>
      <c r="EZ19" s="115"/>
      <c r="FA19" s="115"/>
      <c r="FB19" s="116"/>
      <c r="FC19" s="117"/>
      <c r="FD19" s="115"/>
      <c r="FE19" s="115"/>
      <c r="FF19" s="116"/>
      <c r="FG19" s="117"/>
      <c r="FH19" s="115"/>
      <c r="FI19" s="115"/>
      <c r="FJ19" s="116"/>
      <c r="FK19" s="117"/>
      <c r="FL19" s="115"/>
      <c r="FM19" s="115"/>
      <c r="FN19" s="116"/>
      <c r="FO19" s="117"/>
      <c r="FP19" s="115"/>
      <c r="FQ19" s="115"/>
      <c r="FR19" s="116"/>
      <c r="FS19" s="117"/>
      <c r="FT19" s="115"/>
      <c r="FU19" s="115"/>
      <c r="FV19" s="116"/>
      <c r="FW19" s="117"/>
      <c r="FX19" s="115"/>
      <c r="FY19" s="115"/>
      <c r="FZ19" s="116"/>
      <c r="GA19" s="117"/>
      <c r="GB19" s="115"/>
      <c r="GC19" s="115"/>
      <c r="GD19" s="116"/>
      <c r="GE19" s="117"/>
      <c r="GF19" s="115"/>
      <c r="GG19" s="115"/>
      <c r="GH19" s="116"/>
      <c r="GI19" s="117"/>
      <c r="GJ19" s="115"/>
      <c r="GK19" s="115"/>
      <c r="GL19" s="116"/>
      <c r="GM19" s="117"/>
      <c r="GN19" s="115"/>
      <c r="GO19" s="115"/>
      <c r="GP19" s="116"/>
      <c r="GQ19" s="117"/>
      <c r="GR19" s="115"/>
      <c r="GS19" s="115"/>
      <c r="GT19" s="116"/>
      <c r="GU19" s="117"/>
      <c r="GV19" s="115"/>
      <c r="GW19" s="115"/>
      <c r="GX19" s="116"/>
      <c r="GY19" s="117"/>
      <c r="GZ19" s="115"/>
      <c r="HA19" s="115"/>
      <c r="HB19" s="116"/>
      <c r="HC19" s="117"/>
      <c r="HD19" s="115"/>
      <c r="HE19" s="115"/>
      <c r="HF19" s="116"/>
      <c r="HG19" s="117"/>
      <c r="HH19" s="115"/>
      <c r="HI19" s="115"/>
      <c r="HJ19" s="116"/>
      <c r="HK19" s="117"/>
      <c r="HL19" s="115"/>
      <c r="HM19" s="115"/>
      <c r="HN19" s="116"/>
      <c r="HO19" s="117"/>
      <c r="HP19" s="115"/>
      <c r="HQ19" s="115"/>
      <c r="HR19" s="116"/>
      <c r="HS19" s="117"/>
      <c r="HT19" s="115"/>
      <c r="HU19" s="115"/>
      <c r="HV19" s="116"/>
      <c r="HW19" s="117"/>
      <c r="HX19" s="115"/>
      <c r="HY19" s="115"/>
      <c r="HZ19" s="116"/>
      <c r="IA19" s="117"/>
      <c r="IB19" s="115"/>
      <c r="IC19" s="115"/>
      <c r="ID19" s="116"/>
      <c r="IE19" s="117"/>
      <c r="IF19" s="115"/>
      <c r="IG19" s="115"/>
      <c r="IH19" s="116"/>
      <c r="II19" s="117"/>
      <c r="IJ19" s="115"/>
      <c r="IK19" s="115"/>
      <c r="IL19" s="116"/>
      <c r="IM19" s="117"/>
      <c r="IN19" s="115"/>
      <c r="IO19" s="115"/>
      <c r="IP19" s="116"/>
    </row>
    <row r="20" spans="1:250" s="203" customFormat="1" ht="19.5" customHeight="1" hidden="1">
      <c r="A20" s="152"/>
      <c r="B20" s="137" t="s">
        <v>11</v>
      </c>
      <c r="C20" s="153"/>
      <c r="D20" s="154" t="s">
        <v>189</v>
      </c>
      <c r="E20" s="185">
        <f>SUM(E21:E23)</f>
        <v>231780</v>
      </c>
      <c r="F20" s="185"/>
      <c r="G20" s="185"/>
      <c r="H20" s="185">
        <f>SUM(H21:H23)</f>
        <v>231780</v>
      </c>
      <c r="I20" s="121"/>
      <c r="J20" s="122"/>
      <c r="K20" s="125"/>
      <c r="L20" s="121"/>
      <c r="M20" s="121"/>
      <c r="N20" s="122"/>
      <c r="O20" s="125"/>
      <c r="P20" s="121"/>
      <c r="Q20" s="121"/>
      <c r="R20" s="122"/>
      <c r="S20" s="125"/>
      <c r="T20" s="121"/>
      <c r="U20" s="121"/>
      <c r="V20" s="122"/>
      <c r="W20" s="125"/>
      <c r="X20" s="121"/>
      <c r="Y20" s="121"/>
      <c r="Z20" s="122"/>
      <c r="AA20" s="125"/>
      <c r="AB20" s="121"/>
      <c r="AC20" s="121"/>
      <c r="AD20" s="122"/>
      <c r="AE20" s="125"/>
      <c r="AF20" s="121"/>
      <c r="AG20" s="121"/>
      <c r="AH20" s="122"/>
      <c r="AI20" s="125"/>
      <c r="AJ20" s="121"/>
      <c r="AK20" s="121"/>
      <c r="AL20" s="122"/>
      <c r="AM20" s="125"/>
      <c r="AN20" s="121"/>
      <c r="AO20" s="121"/>
      <c r="AP20" s="122"/>
      <c r="AQ20" s="125"/>
      <c r="AR20" s="121"/>
      <c r="AS20" s="121"/>
      <c r="AT20" s="122"/>
      <c r="AU20" s="125"/>
      <c r="AV20" s="121"/>
      <c r="AW20" s="121"/>
      <c r="AX20" s="122"/>
      <c r="AY20" s="125"/>
      <c r="AZ20" s="121"/>
      <c r="BA20" s="121"/>
      <c r="BB20" s="122"/>
      <c r="BC20" s="125"/>
      <c r="BD20" s="121"/>
      <c r="BE20" s="121"/>
      <c r="BF20" s="122"/>
      <c r="BG20" s="125"/>
      <c r="BH20" s="121"/>
      <c r="BI20" s="121"/>
      <c r="BJ20" s="122"/>
      <c r="BK20" s="125"/>
      <c r="BL20" s="121"/>
      <c r="BM20" s="121"/>
      <c r="BN20" s="122"/>
      <c r="BO20" s="125"/>
      <c r="BP20" s="121"/>
      <c r="BQ20" s="121"/>
      <c r="BR20" s="122"/>
      <c r="BS20" s="125"/>
      <c r="BT20" s="121"/>
      <c r="BU20" s="121"/>
      <c r="BV20" s="122"/>
      <c r="BW20" s="125"/>
      <c r="BX20" s="121"/>
      <c r="BY20" s="121"/>
      <c r="BZ20" s="122"/>
      <c r="CA20" s="125"/>
      <c r="CB20" s="121"/>
      <c r="CC20" s="121"/>
      <c r="CD20" s="122"/>
      <c r="CE20" s="125"/>
      <c r="CF20" s="121"/>
      <c r="CG20" s="121"/>
      <c r="CH20" s="122"/>
      <c r="CI20" s="125"/>
      <c r="CJ20" s="121"/>
      <c r="CK20" s="121"/>
      <c r="CL20" s="122"/>
      <c r="CM20" s="125"/>
      <c r="CN20" s="121"/>
      <c r="CO20" s="121"/>
      <c r="CP20" s="122"/>
      <c r="CQ20" s="125"/>
      <c r="CR20" s="121"/>
      <c r="CS20" s="121"/>
      <c r="CT20" s="122"/>
      <c r="CU20" s="125"/>
      <c r="CV20" s="121"/>
      <c r="CW20" s="121"/>
      <c r="CX20" s="122"/>
      <c r="CY20" s="125"/>
      <c r="CZ20" s="121"/>
      <c r="DA20" s="121"/>
      <c r="DB20" s="122"/>
      <c r="DC20" s="125"/>
      <c r="DD20" s="121"/>
      <c r="DE20" s="121"/>
      <c r="DF20" s="122"/>
      <c r="DG20" s="125"/>
      <c r="DH20" s="121"/>
      <c r="DI20" s="121"/>
      <c r="DJ20" s="122"/>
      <c r="DK20" s="125"/>
      <c r="DL20" s="121"/>
      <c r="DM20" s="121"/>
      <c r="DN20" s="122"/>
      <c r="DO20" s="125"/>
      <c r="DP20" s="121"/>
      <c r="DQ20" s="121"/>
      <c r="DR20" s="122"/>
      <c r="DS20" s="125"/>
      <c r="DT20" s="121"/>
      <c r="DU20" s="121"/>
      <c r="DV20" s="122"/>
      <c r="DW20" s="125"/>
      <c r="DX20" s="121"/>
      <c r="DY20" s="121"/>
      <c r="DZ20" s="122"/>
      <c r="EA20" s="125"/>
      <c r="EB20" s="121"/>
      <c r="EC20" s="121"/>
      <c r="ED20" s="122"/>
      <c r="EE20" s="125"/>
      <c r="EF20" s="121"/>
      <c r="EG20" s="121"/>
      <c r="EH20" s="122"/>
      <c r="EI20" s="125"/>
      <c r="EJ20" s="121"/>
      <c r="EK20" s="121"/>
      <c r="EL20" s="122"/>
      <c r="EM20" s="125"/>
      <c r="EN20" s="121"/>
      <c r="EO20" s="121"/>
      <c r="EP20" s="122"/>
      <c r="EQ20" s="125"/>
      <c r="ER20" s="121"/>
      <c r="ES20" s="121"/>
      <c r="ET20" s="122"/>
      <c r="EU20" s="125"/>
      <c r="EV20" s="121"/>
      <c r="EW20" s="121"/>
      <c r="EX20" s="122"/>
      <c r="EY20" s="125"/>
      <c r="EZ20" s="121"/>
      <c r="FA20" s="121"/>
      <c r="FB20" s="122"/>
      <c r="FC20" s="125"/>
      <c r="FD20" s="121"/>
      <c r="FE20" s="121"/>
      <c r="FF20" s="122"/>
      <c r="FG20" s="125"/>
      <c r="FH20" s="121"/>
      <c r="FI20" s="121"/>
      <c r="FJ20" s="122"/>
      <c r="FK20" s="125"/>
      <c r="FL20" s="121"/>
      <c r="FM20" s="121"/>
      <c r="FN20" s="122"/>
      <c r="FO20" s="125"/>
      <c r="FP20" s="121"/>
      <c r="FQ20" s="121"/>
      <c r="FR20" s="122"/>
      <c r="FS20" s="125"/>
      <c r="FT20" s="121"/>
      <c r="FU20" s="121"/>
      <c r="FV20" s="122"/>
      <c r="FW20" s="125"/>
      <c r="FX20" s="121"/>
      <c r="FY20" s="121"/>
      <c r="FZ20" s="122"/>
      <c r="GA20" s="125"/>
      <c r="GB20" s="121"/>
      <c r="GC20" s="121"/>
      <c r="GD20" s="122"/>
      <c r="GE20" s="125"/>
      <c r="GF20" s="121"/>
      <c r="GG20" s="121"/>
      <c r="GH20" s="122"/>
      <c r="GI20" s="125"/>
      <c r="GJ20" s="121"/>
      <c r="GK20" s="121"/>
      <c r="GL20" s="122"/>
      <c r="GM20" s="125"/>
      <c r="GN20" s="121"/>
      <c r="GO20" s="121"/>
      <c r="GP20" s="122"/>
      <c r="GQ20" s="125"/>
      <c r="GR20" s="121"/>
      <c r="GS20" s="121"/>
      <c r="GT20" s="122"/>
      <c r="GU20" s="125"/>
      <c r="GV20" s="121"/>
      <c r="GW20" s="121"/>
      <c r="GX20" s="122"/>
      <c r="GY20" s="125"/>
      <c r="GZ20" s="121"/>
      <c r="HA20" s="121"/>
      <c r="HB20" s="122"/>
      <c r="HC20" s="125"/>
      <c r="HD20" s="121"/>
      <c r="HE20" s="121"/>
      <c r="HF20" s="122"/>
      <c r="HG20" s="125"/>
      <c r="HH20" s="121"/>
      <c r="HI20" s="121"/>
      <c r="HJ20" s="122"/>
      <c r="HK20" s="125"/>
      <c r="HL20" s="121"/>
      <c r="HM20" s="121"/>
      <c r="HN20" s="122"/>
      <c r="HO20" s="125"/>
      <c r="HP20" s="121"/>
      <c r="HQ20" s="121"/>
      <c r="HR20" s="122"/>
      <c r="HS20" s="125"/>
      <c r="HT20" s="121"/>
      <c r="HU20" s="121"/>
      <c r="HV20" s="122"/>
      <c r="HW20" s="125"/>
      <c r="HX20" s="121"/>
      <c r="HY20" s="121"/>
      <c r="HZ20" s="122"/>
      <c r="IA20" s="125"/>
      <c r="IB20" s="121"/>
      <c r="IC20" s="121"/>
      <c r="ID20" s="122"/>
      <c r="IE20" s="125"/>
      <c r="IF20" s="121"/>
      <c r="IG20" s="121"/>
      <c r="IH20" s="122"/>
      <c r="II20" s="125"/>
      <c r="IJ20" s="121"/>
      <c r="IK20" s="121"/>
      <c r="IL20" s="122"/>
      <c r="IM20" s="125"/>
      <c r="IN20" s="121"/>
      <c r="IO20" s="121"/>
      <c r="IP20" s="122"/>
    </row>
    <row r="21" spans="1:8" ht="19.5" customHeight="1" hidden="1">
      <c r="A21" s="134"/>
      <c r="B21" s="134"/>
      <c r="C21" s="134" t="s">
        <v>25</v>
      </c>
      <c r="D21" s="143" t="s">
        <v>145</v>
      </c>
      <c r="E21" s="155">
        <f aca="true" t="shared" si="0" ref="E21:H23">SUM(E396)</f>
        <v>227380</v>
      </c>
      <c r="F21" s="155"/>
      <c r="G21" s="155"/>
      <c r="H21" s="155">
        <f t="shared" si="0"/>
        <v>227380</v>
      </c>
    </row>
    <row r="22" spans="1:8" ht="19.5" customHeight="1" hidden="1">
      <c r="A22" s="134"/>
      <c r="B22" s="134"/>
      <c r="C22" s="134" t="s">
        <v>12</v>
      </c>
      <c r="D22" s="143" t="s">
        <v>137</v>
      </c>
      <c r="E22" s="155">
        <f t="shared" si="0"/>
        <v>700</v>
      </c>
      <c r="F22" s="155"/>
      <c r="G22" s="155"/>
      <c r="H22" s="155">
        <f t="shared" si="0"/>
        <v>700</v>
      </c>
    </row>
    <row r="23" spans="1:8" ht="19.5" customHeight="1" hidden="1">
      <c r="A23" s="134"/>
      <c r="B23" s="134"/>
      <c r="C23" s="134" t="s">
        <v>8</v>
      </c>
      <c r="D23" s="143" t="s">
        <v>131</v>
      </c>
      <c r="E23" s="155">
        <f t="shared" si="0"/>
        <v>3700</v>
      </c>
      <c r="F23" s="155"/>
      <c r="G23" s="155"/>
      <c r="H23" s="155">
        <f t="shared" si="0"/>
        <v>3700</v>
      </c>
    </row>
    <row r="24" spans="1:8" s="203" customFormat="1" ht="19.5" customHeight="1" hidden="1">
      <c r="A24" s="137"/>
      <c r="B24" s="137" t="s">
        <v>13</v>
      </c>
      <c r="C24" s="132"/>
      <c r="D24" s="234" t="s">
        <v>190</v>
      </c>
      <c r="E24" s="141">
        <f>SUM(E25)</f>
        <v>20800</v>
      </c>
      <c r="F24" s="141"/>
      <c r="G24" s="141"/>
      <c r="H24" s="141">
        <f>SUM(H25)</f>
        <v>20800</v>
      </c>
    </row>
    <row r="25" spans="1:8" ht="19.5" customHeight="1" hidden="1">
      <c r="A25" s="134"/>
      <c r="B25" s="134"/>
      <c r="C25" s="134" t="s">
        <v>8</v>
      </c>
      <c r="D25" s="134" t="s">
        <v>131</v>
      </c>
      <c r="E25" s="155">
        <f>SUM(E400)</f>
        <v>20800</v>
      </c>
      <c r="F25" s="155"/>
      <c r="G25" s="155"/>
      <c r="H25" s="155">
        <f>SUM(H400)</f>
        <v>20800</v>
      </c>
    </row>
    <row r="26" spans="1:250" ht="19.5" customHeight="1" hidden="1">
      <c r="A26" s="157">
        <v>600</v>
      </c>
      <c r="B26" s="150"/>
      <c r="C26" s="150"/>
      <c r="D26" s="151" t="s">
        <v>146</v>
      </c>
      <c r="E26" s="187">
        <f>SUM(E27)</f>
        <v>3688200</v>
      </c>
      <c r="F26" s="187">
        <f>SUM(F27)</f>
        <v>634310</v>
      </c>
      <c r="G26" s="187"/>
      <c r="H26" s="187">
        <f>SUM(H27)</f>
        <v>4322510</v>
      </c>
      <c r="I26" s="115"/>
      <c r="J26" s="116"/>
      <c r="K26" s="118"/>
      <c r="L26" s="115"/>
      <c r="M26" s="115"/>
      <c r="N26" s="116"/>
      <c r="O26" s="118"/>
      <c r="P26" s="115"/>
      <c r="Q26" s="115"/>
      <c r="R26" s="116"/>
      <c r="S26" s="118"/>
      <c r="T26" s="115"/>
      <c r="U26" s="115"/>
      <c r="V26" s="116"/>
      <c r="W26" s="118"/>
      <c r="X26" s="115"/>
      <c r="Y26" s="115"/>
      <c r="Z26" s="116"/>
      <c r="AA26" s="118"/>
      <c r="AB26" s="115"/>
      <c r="AC26" s="115"/>
      <c r="AD26" s="116"/>
      <c r="AE26" s="118"/>
      <c r="AF26" s="115"/>
      <c r="AG26" s="115"/>
      <c r="AH26" s="116"/>
      <c r="AI26" s="118"/>
      <c r="AJ26" s="115"/>
      <c r="AK26" s="115"/>
      <c r="AL26" s="116"/>
      <c r="AM26" s="118"/>
      <c r="AN26" s="115"/>
      <c r="AO26" s="115"/>
      <c r="AP26" s="116"/>
      <c r="AQ26" s="118"/>
      <c r="AR26" s="115"/>
      <c r="AS26" s="115"/>
      <c r="AT26" s="116"/>
      <c r="AU26" s="118"/>
      <c r="AV26" s="115"/>
      <c r="AW26" s="115"/>
      <c r="AX26" s="116"/>
      <c r="AY26" s="118"/>
      <c r="AZ26" s="115"/>
      <c r="BA26" s="115"/>
      <c r="BB26" s="116"/>
      <c r="BC26" s="118"/>
      <c r="BD26" s="115"/>
      <c r="BE26" s="115"/>
      <c r="BF26" s="116"/>
      <c r="BG26" s="118"/>
      <c r="BH26" s="115"/>
      <c r="BI26" s="115"/>
      <c r="BJ26" s="116"/>
      <c r="BK26" s="118"/>
      <c r="BL26" s="115"/>
      <c r="BM26" s="115"/>
      <c r="BN26" s="116"/>
      <c r="BO26" s="118"/>
      <c r="BP26" s="115"/>
      <c r="BQ26" s="115"/>
      <c r="BR26" s="116"/>
      <c r="BS26" s="118"/>
      <c r="BT26" s="115"/>
      <c r="BU26" s="115"/>
      <c r="BV26" s="116"/>
      <c r="BW26" s="118"/>
      <c r="BX26" s="115"/>
      <c r="BY26" s="115"/>
      <c r="BZ26" s="116"/>
      <c r="CA26" s="118"/>
      <c r="CB26" s="115"/>
      <c r="CC26" s="115"/>
      <c r="CD26" s="116"/>
      <c r="CE26" s="118"/>
      <c r="CF26" s="115"/>
      <c r="CG26" s="115"/>
      <c r="CH26" s="116"/>
      <c r="CI26" s="118"/>
      <c r="CJ26" s="115"/>
      <c r="CK26" s="115"/>
      <c r="CL26" s="116"/>
      <c r="CM26" s="118"/>
      <c r="CN26" s="115"/>
      <c r="CO26" s="115"/>
      <c r="CP26" s="116"/>
      <c r="CQ26" s="118"/>
      <c r="CR26" s="115"/>
      <c r="CS26" s="115"/>
      <c r="CT26" s="116"/>
      <c r="CU26" s="118"/>
      <c r="CV26" s="115"/>
      <c r="CW26" s="115"/>
      <c r="CX26" s="116"/>
      <c r="CY26" s="118"/>
      <c r="CZ26" s="115"/>
      <c r="DA26" s="115"/>
      <c r="DB26" s="116"/>
      <c r="DC26" s="118"/>
      <c r="DD26" s="115"/>
      <c r="DE26" s="115"/>
      <c r="DF26" s="116"/>
      <c r="DG26" s="118"/>
      <c r="DH26" s="115"/>
      <c r="DI26" s="115"/>
      <c r="DJ26" s="116"/>
      <c r="DK26" s="118"/>
      <c r="DL26" s="115"/>
      <c r="DM26" s="115"/>
      <c r="DN26" s="116"/>
      <c r="DO26" s="118"/>
      <c r="DP26" s="115"/>
      <c r="DQ26" s="115"/>
      <c r="DR26" s="116"/>
      <c r="DS26" s="118"/>
      <c r="DT26" s="115"/>
      <c r="DU26" s="115"/>
      <c r="DV26" s="116"/>
      <c r="DW26" s="118"/>
      <c r="DX26" s="115"/>
      <c r="DY26" s="115"/>
      <c r="DZ26" s="116"/>
      <c r="EA26" s="118"/>
      <c r="EB26" s="115"/>
      <c r="EC26" s="115"/>
      <c r="ED26" s="116"/>
      <c r="EE26" s="118"/>
      <c r="EF26" s="115"/>
      <c r="EG26" s="115"/>
      <c r="EH26" s="116"/>
      <c r="EI26" s="118"/>
      <c r="EJ26" s="115"/>
      <c r="EK26" s="115"/>
      <c r="EL26" s="116"/>
      <c r="EM26" s="118"/>
      <c r="EN26" s="115"/>
      <c r="EO26" s="115"/>
      <c r="EP26" s="116"/>
      <c r="EQ26" s="118"/>
      <c r="ER26" s="115"/>
      <c r="ES26" s="115"/>
      <c r="ET26" s="116"/>
      <c r="EU26" s="118"/>
      <c r="EV26" s="115"/>
      <c r="EW26" s="115"/>
      <c r="EX26" s="116"/>
      <c r="EY26" s="118"/>
      <c r="EZ26" s="115"/>
      <c r="FA26" s="115"/>
      <c r="FB26" s="116"/>
      <c r="FC26" s="118"/>
      <c r="FD26" s="115"/>
      <c r="FE26" s="115"/>
      <c r="FF26" s="116"/>
      <c r="FG26" s="118"/>
      <c r="FH26" s="115"/>
      <c r="FI26" s="115"/>
      <c r="FJ26" s="116"/>
      <c r="FK26" s="118"/>
      <c r="FL26" s="115"/>
      <c r="FM26" s="115"/>
      <c r="FN26" s="116"/>
      <c r="FO26" s="118"/>
      <c r="FP26" s="115"/>
      <c r="FQ26" s="115"/>
      <c r="FR26" s="116"/>
      <c r="FS26" s="118"/>
      <c r="FT26" s="115"/>
      <c r="FU26" s="115"/>
      <c r="FV26" s="116"/>
      <c r="FW26" s="118"/>
      <c r="FX26" s="115"/>
      <c r="FY26" s="115"/>
      <c r="FZ26" s="116"/>
      <c r="GA26" s="118"/>
      <c r="GB26" s="115"/>
      <c r="GC26" s="115"/>
      <c r="GD26" s="116"/>
      <c r="GE26" s="118"/>
      <c r="GF26" s="115"/>
      <c r="GG26" s="115"/>
      <c r="GH26" s="116"/>
      <c r="GI26" s="118"/>
      <c r="GJ26" s="115"/>
      <c r="GK26" s="115"/>
      <c r="GL26" s="116"/>
      <c r="GM26" s="118"/>
      <c r="GN26" s="115"/>
      <c r="GO26" s="115"/>
      <c r="GP26" s="116"/>
      <c r="GQ26" s="118"/>
      <c r="GR26" s="115"/>
      <c r="GS26" s="115"/>
      <c r="GT26" s="116"/>
      <c r="GU26" s="118"/>
      <c r="GV26" s="115"/>
      <c r="GW26" s="115"/>
      <c r="GX26" s="116"/>
      <c r="GY26" s="118"/>
      <c r="GZ26" s="115"/>
      <c r="HA26" s="115"/>
      <c r="HB26" s="116"/>
      <c r="HC26" s="118"/>
      <c r="HD26" s="115"/>
      <c r="HE26" s="115"/>
      <c r="HF26" s="116"/>
      <c r="HG26" s="118"/>
      <c r="HH26" s="115"/>
      <c r="HI26" s="115"/>
      <c r="HJ26" s="116"/>
      <c r="HK26" s="118"/>
      <c r="HL26" s="115"/>
      <c r="HM26" s="115"/>
      <c r="HN26" s="116"/>
      <c r="HO26" s="118"/>
      <c r="HP26" s="115"/>
      <c r="HQ26" s="115"/>
      <c r="HR26" s="116"/>
      <c r="HS26" s="118"/>
      <c r="HT26" s="115"/>
      <c r="HU26" s="115"/>
      <c r="HV26" s="116"/>
      <c r="HW26" s="118"/>
      <c r="HX26" s="115"/>
      <c r="HY26" s="115"/>
      <c r="HZ26" s="116"/>
      <c r="IA26" s="118"/>
      <c r="IB26" s="115"/>
      <c r="IC26" s="115"/>
      <c r="ID26" s="116"/>
      <c r="IE26" s="118"/>
      <c r="IF26" s="115"/>
      <c r="IG26" s="115"/>
      <c r="IH26" s="116"/>
      <c r="II26" s="118"/>
      <c r="IJ26" s="115"/>
      <c r="IK26" s="115"/>
      <c r="IL26" s="116"/>
      <c r="IM26" s="118"/>
      <c r="IN26" s="115"/>
      <c r="IO26" s="115"/>
      <c r="IP26" s="116"/>
    </row>
    <row r="27" spans="1:250" s="203" customFormat="1" ht="19.5" customHeight="1" hidden="1">
      <c r="A27" s="158"/>
      <c r="B27" s="137" t="s">
        <v>61</v>
      </c>
      <c r="C27" s="153"/>
      <c r="D27" s="159" t="s">
        <v>191</v>
      </c>
      <c r="E27" s="186">
        <f>SUM(E28:E46)</f>
        <v>3688200</v>
      </c>
      <c r="F27" s="186">
        <f>SUM(F28:F46)</f>
        <v>634310</v>
      </c>
      <c r="G27" s="186"/>
      <c r="H27" s="186">
        <f>SUM(H28:H46)</f>
        <v>4322510</v>
      </c>
      <c r="I27" s="121"/>
      <c r="J27" s="122"/>
      <c r="K27" s="123"/>
      <c r="L27" s="121"/>
      <c r="M27" s="121"/>
      <c r="N27" s="122"/>
      <c r="O27" s="123"/>
      <c r="P27" s="121"/>
      <c r="Q27" s="121"/>
      <c r="R27" s="122"/>
      <c r="S27" s="123"/>
      <c r="T27" s="121"/>
      <c r="U27" s="121"/>
      <c r="V27" s="122"/>
      <c r="W27" s="123"/>
      <c r="X27" s="121"/>
      <c r="Y27" s="121"/>
      <c r="Z27" s="122"/>
      <c r="AA27" s="123"/>
      <c r="AB27" s="121"/>
      <c r="AC27" s="121"/>
      <c r="AD27" s="122"/>
      <c r="AE27" s="123"/>
      <c r="AF27" s="121"/>
      <c r="AG27" s="121"/>
      <c r="AH27" s="122"/>
      <c r="AI27" s="123"/>
      <c r="AJ27" s="121"/>
      <c r="AK27" s="121"/>
      <c r="AL27" s="122"/>
      <c r="AM27" s="123"/>
      <c r="AN27" s="121"/>
      <c r="AO27" s="121"/>
      <c r="AP27" s="122"/>
      <c r="AQ27" s="123"/>
      <c r="AR27" s="121"/>
      <c r="AS27" s="121"/>
      <c r="AT27" s="122"/>
      <c r="AU27" s="123"/>
      <c r="AV27" s="121"/>
      <c r="AW27" s="121"/>
      <c r="AX27" s="122"/>
      <c r="AY27" s="123"/>
      <c r="AZ27" s="121"/>
      <c r="BA27" s="121"/>
      <c r="BB27" s="122"/>
      <c r="BC27" s="123"/>
      <c r="BD27" s="121"/>
      <c r="BE27" s="121"/>
      <c r="BF27" s="122"/>
      <c r="BG27" s="123"/>
      <c r="BH27" s="121"/>
      <c r="BI27" s="121"/>
      <c r="BJ27" s="122"/>
      <c r="BK27" s="123"/>
      <c r="BL27" s="121"/>
      <c r="BM27" s="121"/>
      <c r="BN27" s="122"/>
      <c r="BO27" s="123"/>
      <c r="BP27" s="121"/>
      <c r="BQ27" s="121"/>
      <c r="BR27" s="122"/>
      <c r="BS27" s="123"/>
      <c r="BT27" s="121"/>
      <c r="BU27" s="121"/>
      <c r="BV27" s="122"/>
      <c r="BW27" s="123"/>
      <c r="BX27" s="121"/>
      <c r="BY27" s="121"/>
      <c r="BZ27" s="122"/>
      <c r="CA27" s="123"/>
      <c r="CB27" s="121"/>
      <c r="CC27" s="121"/>
      <c r="CD27" s="122"/>
      <c r="CE27" s="123"/>
      <c r="CF27" s="121"/>
      <c r="CG27" s="121"/>
      <c r="CH27" s="122"/>
      <c r="CI27" s="123"/>
      <c r="CJ27" s="121"/>
      <c r="CK27" s="121"/>
      <c r="CL27" s="122"/>
      <c r="CM27" s="123"/>
      <c r="CN27" s="121"/>
      <c r="CO27" s="121"/>
      <c r="CP27" s="122"/>
      <c r="CQ27" s="123"/>
      <c r="CR27" s="121"/>
      <c r="CS27" s="121"/>
      <c r="CT27" s="122"/>
      <c r="CU27" s="123"/>
      <c r="CV27" s="121"/>
      <c r="CW27" s="121"/>
      <c r="CX27" s="122"/>
      <c r="CY27" s="123"/>
      <c r="CZ27" s="121"/>
      <c r="DA27" s="121"/>
      <c r="DB27" s="122"/>
      <c r="DC27" s="123"/>
      <c r="DD27" s="121"/>
      <c r="DE27" s="121"/>
      <c r="DF27" s="122"/>
      <c r="DG27" s="123"/>
      <c r="DH27" s="121"/>
      <c r="DI27" s="121"/>
      <c r="DJ27" s="122"/>
      <c r="DK27" s="123"/>
      <c r="DL27" s="121"/>
      <c r="DM27" s="121"/>
      <c r="DN27" s="122"/>
      <c r="DO27" s="123"/>
      <c r="DP27" s="121"/>
      <c r="DQ27" s="121"/>
      <c r="DR27" s="122"/>
      <c r="DS27" s="123"/>
      <c r="DT27" s="121"/>
      <c r="DU27" s="121"/>
      <c r="DV27" s="122"/>
      <c r="DW27" s="123"/>
      <c r="DX27" s="121"/>
      <c r="DY27" s="121"/>
      <c r="DZ27" s="122"/>
      <c r="EA27" s="123"/>
      <c r="EB27" s="121"/>
      <c r="EC27" s="121"/>
      <c r="ED27" s="122"/>
      <c r="EE27" s="123"/>
      <c r="EF27" s="121"/>
      <c r="EG27" s="121"/>
      <c r="EH27" s="122"/>
      <c r="EI27" s="123"/>
      <c r="EJ27" s="121"/>
      <c r="EK27" s="121"/>
      <c r="EL27" s="122"/>
      <c r="EM27" s="123"/>
      <c r="EN27" s="121"/>
      <c r="EO27" s="121"/>
      <c r="EP27" s="122"/>
      <c r="EQ27" s="123"/>
      <c r="ER27" s="121"/>
      <c r="ES27" s="121"/>
      <c r="ET27" s="122"/>
      <c r="EU27" s="123"/>
      <c r="EV27" s="121"/>
      <c r="EW27" s="121"/>
      <c r="EX27" s="122"/>
      <c r="EY27" s="123"/>
      <c r="EZ27" s="121"/>
      <c r="FA27" s="121"/>
      <c r="FB27" s="122"/>
      <c r="FC27" s="123"/>
      <c r="FD27" s="121"/>
      <c r="FE27" s="121"/>
      <c r="FF27" s="122"/>
      <c r="FG27" s="123"/>
      <c r="FH27" s="121"/>
      <c r="FI27" s="121"/>
      <c r="FJ27" s="122"/>
      <c r="FK27" s="123"/>
      <c r="FL27" s="121"/>
      <c r="FM27" s="121"/>
      <c r="FN27" s="122"/>
      <c r="FO27" s="123"/>
      <c r="FP27" s="121"/>
      <c r="FQ27" s="121"/>
      <c r="FR27" s="122"/>
      <c r="FS27" s="123"/>
      <c r="FT27" s="121"/>
      <c r="FU27" s="121"/>
      <c r="FV27" s="122"/>
      <c r="FW27" s="123"/>
      <c r="FX27" s="121"/>
      <c r="FY27" s="121"/>
      <c r="FZ27" s="122"/>
      <c r="GA27" s="123"/>
      <c r="GB27" s="121"/>
      <c r="GC27" s="121"/>
      <c r="GD27" s="122"/>
      <c r="GE27" s="123"/>
      <c r="GF27" s="121"/>
      <c r="GG27" s="121"/>
      <c r="GH27" s="122"/>
      <c r="GI27" s="123"/>
      <c r="GJ27" s="121"/>
      <c r="GK27" s="121"/>
      <c r="GL27" s="122"/>
      <c r="GM27" s="123"/>
      <c r="GN27" s="121"/>
      <c r="GO27" s="121"/>
      <c r="GP27" s="122"/>
      <c r="GQ27" s="123"/>
      <c r="GR27" s="121"/>
      <c r="GS27" s="121"/>
      <c r="GT27" s="122"/>
      <c r="GU27" s="123"/>
      <c r="GV27" s="121"/>
      <c r="GW27" s="121"/>
      <c r="GX27" s="122"/>
      <c r="GY27" s="123"/>
      <c r="GZ27" s="121"/>
      <c r="HA27" s="121"/>
      <c r="HB27" s="122"/>
      <c r="HC27" s="123"/>
      <c r="HD27" s="121"/>
      <c r="HE27" s="121"/>
      <c r="HF27" s="122"/>
      <c r="HG27" s="123"/>
      <c r="HH27" s="121"/>
      <c r="HI27" s="121"/>
      <c r="HJ27" s="122"/>
      <c r="HK27" s="123"/>
      <c r="HL27" s="121"/>
      <c r="HM27" s="121"/>
      <c r="HN27" s="122"/>
      <c r="HO27" s="123"/>
      <c r="HP27" s="121"/>
      <c r="HQ27" s="121"/>
      <c r="HR27" s="122"/>
      <c r="HS27" s="123"/>
      <c r="HT27" s="121"/>
      <c r="HU27" s="121"/>
      <c r="HV27" s="122"/>
      <c r="HW27" s="123"/>
      <c r="HX27" s="121"/>
      <c r="HY27" s="121"/>
      <c r="HZ27" s="122"/>
      <c r="IA27" s="123"/>
      <c r="IB27" s="121"/>
      <c r="IC27" s="121"/>
      <c r="ID27" s="122"/>
      <c r="IE27" s="123"/>
      <c r="IF27" s="121"/>
      <c r="IG27" s="121"/>
      <c r="IH27" s="122"/>
      <c r="II27" s="123"/>
      <c r="IJ27" s="121"/>
      <c r="IK27" s="121"/>
      <c r="IL27" s="122"/>
      <c r="IM27" s="123"/>
      <c r="IN27" s="121"/>
      <c r="IO27" s="121"/>
      <c r="IP27" s="122"/>
    </row>
    <row r="28" spans="1:8" ht="24" customHeight="1" hidden="1">
      <c r="A28" s="134"/>
      <c r="B28" s="134"/>
      <c r="C28" s="142" t="s">
        <v>29</v>
      </c>
      <c r="D28" s="143" t="s">
        <v>147</v>
      </c>
      <c r="E28" s="144">
        <f aca="true" t="shared" si="1" ref="E28:H29">SUM(E514)</f>
        <v>13000</v>
      </c>
      <c r="F28" s="144"/>
      <c r="G28" s="144"/>
      <c r="H28" s="144">
        <f t="shared" si="1"/>
        <v>13000</v>
      </c>
    </row>
    <row r="29" spans="1:8" ht="24" customHeight="1" hidden="1">
      <c r="A29" s="134"/>
      <c r="B29" s="134"/>
      <c r="C29" s="142" t="s">
        <v>62</v>
      </c>
      <c r="D29" s="143" t="s">
        <v>180</v>
      </c>
      <c r="E29" s="144">
        <f t="shared" si="1"/>
        <v>2000</v>
      </c>
      <c r="F29" s="144"/>
      <c r="G29" s="144"/>
      <c r="H29" s="144">
        <f t="shared" si="1"/>
        <v>2000</v>
      </c>
    </row>
    <row r="30" spans="1:8" ht="19.5" customHeight="1" hidden="1">
      <c r="A30" s="134"/>
      <c r="B30" s="134"/>
      <c r="C30" s="142" t="s">
        <v>20</v>
      </c>
      <c r="D30" s="143" t="s">
        <v>132</v>
      </c>
      <c r="E30" s="144">
        <f aca="true" t="shared" si="2" ref="E30:E46">SUM(E516)</f>
        <v>697800</v>
      </c>
      <c r="F30" s="144"/>
      <c r="G30" s="144"/>
      <c r="H30" s="144">
        <f aca="true" t="shared" si="3" ref="H30:H46">SUM(H516)</f>
        <v>697800</v>
      </c>
    </row>
    <row r="31" spans="1:8" ht="19.5" customHeight="1" hidden="1">
      <c r="A31" s="134"/>
      <c r="B31" s="134"/>
      <c r="C31" s="142" t="s">
        <v>21</v>
      </c>
      <c r="D31" s="143" t="s">
        <v>134</v>
      </c>
      <c r="E31" s="144">
        <f t="shared" si="2"/>
        <v>59000</v>
      </c>
      <c r="F31" s="144"/>
      <c r="G31" s="144"/>
      <c r="H31" s="144">
        <f t="shared" si="3"/>
        <v>59000</v>
      </c>
    </row>
    <row r="32" spans="1:8" ht="19.5" customHeight="1" hidden="1">
      <c r="A32" s="134"/>
      <c r="B32" s="134"/>
      <c r="C32" s="142" t="s">
        <v>22</v>
      </c>
      <c r="D32" s="143" t="s">
        <v>135</v>
      </c>
      <c r="E32" s="144">
        <f t="shared" si="2"/>
        <v>125000</v>
      </c>
      <c r="F32" s="144"/>
      <c r="G32" s="144"/>
      <c r="H32" s="144">
        <f t="shared" si="3"/>
        <v>125000</v>
      </c>
    </row>
    <row r="33" spans="1:8" ht="19.5" customHeight="1" hidden="1">
      <c r="A33" s="134"/>
      <c r="B33" s="134"/>
      <c r="C33" s="142" t="s">
        <v>23</v>
      </c>
      <c r="D33" s="143" t="s">
        <v>136</v>
      </c>
      <c r="E33" s="144">
        <f t="shared" si="2"/>
        <v>18200</v>
      </c>
      <c r="F33" s="144"/>
      <c r="G33" s="144"/>
      <c r="H33" s="144">
        <f t="shared" si="3"/>
        <v>18200</v>
      </c>
    </row>
    <row r="34" spans="1:8" ht="19.5" customHeight="1" hidden="1">
      <c r="A34" s="134"/>
      <c r="B34" s="134"/>
      <c r="C34" s="142" t="s">
        <v>63</v>
      </c>
      <c r="D34" s="143" t="s">
        <v>148</v>
      </c>
      <c r="E34" s="144">
        <f t="shared" si="2"/>
        <v>5000</v>
      </c>
      <c r="F34" s="144"/>
      <c r="G34" s="144"/>
      <c r="H34" s="144">
        <f t="shared" si="3"/>
        <v>5000</v>
      </c>
    </row>
    <row r="35" spans="1:8" ht="19.5" customHeight="1" hidden="1">
      <c r="A35" s="134"/>
      <c r="B35" s="134"/>
      <c r="C35" s="142" t="s">
        <v>12</v>
      </c>
      <c r="D35" s="143" t="s">
        <v>137</v>
      </c>
      <c r="E35" s="144">
        <f t="shared" si="2"/>
        <v>314200</v>
      </c>
      <c r="F35" s="144"/>
      <c r="G35" s="144"/>
      <c r="H35" s="144">
        <f t="shared" si="3"/>
        <v>314200</v>
      </c>
    </row>
    <row r="36" spans="1:8" ht="19.5" customHeight="1" hidden="1">
      <c r="A36" s="135"/>
      <c r="B36" s="135"/>
      <c r="C36" s="160" t="s">
        <v>30</v>
      </c>
      <c r="D36" s="143" t="s">
        <v>138</v>
      </c>
      <c r="E36" s="144">
        <f t="shared" si="2"/>
        <v>40000</v>
      </c>
      <c r="F36" s="144"/>
      <c r="G36" s="144"/>
      <c r="H36" s="144">
        <f t="shared" si="3"/>
        <v>40000</v>
      </c>
    </row>
    <row r="37" spans="1:8" ht="19.5" customHeight="1" hidden="1">
      <c r="A37" s="134" t="s">
        <v>60</v>
      </c>
      <c r="B37" s="134" t="s">
        <v>61</v>
      </c>
      <c r="C37" s="134" t="s">
        <v>31</v>
      </c>
      <c r="D37" s="143" t="s">
        <v>139</v>
      </c>
      <c r="E37" s="144">
        <f t="shared" si="2"/>
        <v>236296</v>
      </c>
      <c r="F37" s="144"/>
      <c r="G37" s="144"/>
      <c r="H37" s="144">
        <f t="shared" si="3"/>
        <v>236296</v>
      </c>
    </row>
    <row r="38" spans="1:8" ht="19.5" customHeight="1" hidden="1">
      <c r="A38" s="134"/>
      <c r="B38" s="134"/>
      <c r="C38" s="134" t="s">
        <v>8</v>
      </c>
      <c r="D38" s="143" t="s">
        <v>131</v>
      </c>
      <c r="E38" s="144">
        <f t="shared" si="2"/>
        <v>204700</v>
      </c>
      <c r="F38" s="144"/>
      <c r="G38" s="144"/>
      <c r="H38" s="144">
        <f t="shared" si="3"/>
        <v>204700</v>
      </c>
    </row>
    <row r="39" spans="1:8" ht="19.5" customHeight="1" hidden="1">
      <c r="A39" s="134"/>
      <c r="B39" s="134"/>
      <c r="C39" s="134" t="s">
        <v>26</v>
      </c>
      <c r="D39" s="143" t="s">
        <v>140</v>
      </c>
      <c r="E39" s="144">
        <f t="shared" si="2"/>
        <v>6200</v>
      </c>
      <c r="F39" s="144"/>
      <c r="G39" s="144"/>
      <c r="H39" s="144">
        <f t="shared" si="3"/>
        <v>6200</v>
      </c>
    </row>
    <row r="40" spans="1:8" ht="19.5" customHeight="1" hidden="1">
      <c r="A40" s="147"/>
      <c r="B40" s="147"/>
      <c r="C40" s="160" t="s">
        <v>32</v>
      </c>
      <c r="D40" s="143" t="s">
        <v>141</v>
      </c>
      <c r="E40" s="144">
        <f t="shared" si="2"/>
        <v>20000</v>
      </c>
      <c r="F40" s="144"/>
      <c r="G40" s="144"/>
      <c r="H40" s="144">
        <f t="shared" si="3"/>
        <v>20000</v>
      </c>
    </row>
    <row r="41" spans="1:8" ht="19.5" customHeight="1" hidden="1">
      <c r="A41" s="145"/>
      <c r="B41" s="145"/>
      <c r="C41" s="146" t="s">
        <v>33</v>
      </c>
      <c r="D41" s="143" t="s">
        <v>142</v>
      </c>
      <c r="E41" s="144">
        <f t="shared" si="2"/>
        <v>27000</v>
      </c>
      <c r="F41" s="144"/>
      <c r="G41" s="144"/>
      <c r="H41" s="144">
        <f t="shared" si="3"/>
        <v>27000</v>
      </c>
    </row>
    <row r="42" spans="1:8" ht="19.5" customHeight="1" hidden="1">
      <c r="A42" s="145"/>
      <c r="B42" s="145"/>
      <c r="C42" s="146" t="s">
        <v>34</v>
      </c>
      <c r="D42" s="143" t="s">
        <v>149</v>
      </c>
      <c r="E42" s="144">
        <f t="shared" si="2"/>
        <v>17000</v>
      </c>
      <c r="F42" s="144"/>
      <c r="G42" s="144"/>
      <c r="H42" s="144">
        <f t="shared" si="3"/>
        <v>17000</v>
      </c>
    </row>
    <row r="43" spans="1:8" ht="26.25" customHeight="1" hidden="1">
      <c r="A43" s="147"/>
      <c r="B43" s="147"/>
      <c r="C43" s="160" t="s">
        <v>64</v>
      </c>
      <c r="D43" s="143" t="s">
        <v>150</v>
      </c>
      <c r="E43" s="144">
        <f t="shared" si="2"/>
        <v>6000</v>
      </c>
      <c r="F43" s="144"/>
      <c r="G43" s="144"/>
      <c r="H43" s="144">
        <f t="shared" si="3"/>
        <v>6000</v>
      </c>
    </row>
    <row r="44" spans="1:8" ht="23.25" customHeight="1" hidden="1">
      <c r="A44" s="145"/>
      <c r="B44" s="145"/>
      <c r="C44" s="146" t="s">
        <v>65</v>
      </c>
      <c r="D44" s="143" t="s">
        <v>151</v>
      </c>
      <c r="E44" s="144">
        <f t="shared" si="2"/>
        <v>304</v>
      </c>
      <c r="F44" s="144"/>
      <c r="G44" s="144"/>
      <c r="H44" s="144">
        <f t="shared" si="3"/>
        <v>304</v>
      </c>
    </row>
    <row r="45" spans="1:8" ht="20.25" customHeight="1" hidden="1">
      <c r="A45" s="145"/>
      <c r="B45" s="145"/>
      <c r="C45" s="146" t="s">
        <v>66</v>
      </c>
      <c r="D45" s="143" t="s">
        <v>152</v>
      </c>
      <c r="E45" s="144">
        <f t="shared" si="2"/>
        <v>1884850</v>
      </c>
      <c r="F45" s="144">
        <f>SUM(F531)</f>
        <v>634310</v>
      </c>
      <c r="G45" s="144"/>
      <c r="H45" s="144">
        <f t="shared" si="3"/>
        <v>2519160</v>
      </c>
    </row>
    <row r="46" spans="1:8" ht="20.25" customHeight="1" hidden="1">
      <c r="A46" s="145"/>
      <c r="B46" s="145"/>
      <c r="C46" s="146" t="s">
        <v>35</v>
      </c>
      <c r="D46" s="143" t="s">
        <v>143</v>
      </c>
      <c r="E46" s="144">
        <f t="shared" si="2"/>
        <v>11650</v>
      </c>
      <c r="F46" s="144"/>
      <c r="G46" s="144"/>
      <c r="H46" s="144">
        <f t="shared" si="3"/>
        <v>11650</v>
      </c>
    </row>
    <row r="47" spans="1:8" ht="19.5" customHeight="1" hidden="1">
      <c r="A47" s="157">
        <v>700</v>
      </c>
      <c r="B47" s="150"/>
      <c r="C47" s="150"/>
      <c r="D47" s="151" t="s">
        <v>153</v>
      </c>
      <c r="E47" s="136">
        <f aca="true" t="shared" si="4" ref="E47:H48">SUM(E48)</f>
        <v>11700</v>
      </c>
      <c r="F47" s="136"/>
      <c r="G47" s="136"/>
      <c r="H47" s="136">
        <f t="shared" si="4"/>
        <v>11700</v>
      </c>
    </row>
    <row r="48" spans="1:8" s="202" customFormat="1" ht="19.5" customHeight="1" hidden="1">
      <c r="A48" s="158"/>
      <c r="B48" s="161" t="s">
        <v>15</v>
      </c>
      <c r="C48" s="162"/>
      <c r="D48" s="163" t="s">
        <v>192</v>
      </c>
      <c r="E48" s="141">
        <f t="shared" si="4"/>
        <v>11700</v>
      </c>
      <c r="F48" s="141"/>
      <c r="G48" s="141"/>
      <c r="H48" s="141">
        <f t="shared" si="4"/>
        <v>11700</v>
      </c>
    </row>
    <row r="49" spans="1:8" s="204" customFormat="1" ht="19.5" customHeight="1" hidden="1">
      <c r="A49" s="242"/>
      <c r="B49" s="242"/>
      <c r="C49" s="232">
        <v>4300</v>
      </c>
      <c r="D49" s="143" t="s">
        <v>131</v>
      </c>
      <c r="E49" s="164">
        <f>SUM(E406)</f>
        <v>11700</v>
      </c>
      <c r="F49" s="164"/>
      <c r="G49" s="164"/>
      <c r="H49" s="164">
        <f>SUM(H406)</f>
        <v>11700</v>
      </c>
    </row>
    <row r="50" spans="1:8" ht="19.5" customHeight="1" hidden="1">
      <c r="A50" s="157">
        <v>710</v>
      </c>
      <c r="B50" s="150"/>
      <c r="C50" s="150"/>
      <c r="D50" s="151" t="s">
        <v>154</v>
      </c>
      <c r="E50" s="136">
        <f>SUM(E51,E53,E55)</f>
        <v>280100</v>
      </c>
      <c r="F50" s="136">
        <f>SUM(F51,F53,F55)</f>
        <v>200</v>
      </c>
      <c r="G50" s="136"/>
      <c r="H50" s="136">
        <f>SUM(H51,H53,H55)</f>
        <v>280300</v>
      </c>
    </row>
    <row r="51" spans="1:8" s="202" customFormat="1" ht="27.75" customHeight="1" hidden="1">
      <c r="A51" s="158"/>
      <c r="B51" s="132" t="s">
        <v>18</v>
      </c>
      <c r="C51" s="153"/>
      <c r="D51" s="138" t="s">
        <v>193</v>
      </c>
      <c r="E51" s="141">
        <f>SUM(E52)</f>
        <v>115400</v>
      </c>
      <c r="F51" s="141"/>
      <c r="G51" s="141"/>
      <c r="H51" s="141">
        <f>SUM(H52)</f>
        <v>115400</v>
      </c>
    </row>
    <row r="52" spans="1:8" ht="19.5" customHeight="1" hidden="1">
      <c r="A52" s="134"/>
      <c r="B52" s="134"/>
      <c r="C52" s="134" t="s">
        <v>8</v>
      </c>
      <c r="D52" s="143" t="s">
        <v>131</v>
      </c>
      <c r="E52" s="155">
        <f>SUM(E408)</f>
        <v>115400</v>
      </c>
      <c r="F52" s="155"/>
      <c r="G52" s="155"/>
      <c r="H52" s="155">
        <f>SUM(H408)</f>
        <v>115400</v>
      </c>
    </row>
    <row r="53" spans="1:8" s="202" customFormat="1" ht="19.5" customHeight="1" hidden="1">
      <c r="A53" s="132"/>
      <c r="B53" s="132" t="s">
        <v>55</v>
      </c>
      <c r="C53" s="132"/>
      <c r="D53" s="138" t="s">
        <v>194</v>
      </c>
      <c r="E53" s="141">
        <f>SUM(E54)</f>
        <v>5300</v>
      </c>
      <c r="F53" s="141">
        <f>SUM(F54)</f>
        <v>200</v>
      </c>
      <c r="G53" s="141"/>
      <c r="H53" s="141">
        <f>SUM(H54)</f>
        <v>5500</v>
      </c>
    </row>
    <row r="54" spans="1:8" ht="18.75" customHeight="1" hidden="1">
      <c r="A54" s="134"/>
      <c r="B54" s="134"/>
      <c r="C54" s="134" t="s">
        <v>8</v>
      </c>
      <c r="D54" s="143" t="s">
        <v>131</v>
      </c>
      <c r="E54" s="155">
        <f>SUM(E410)</f>
        <v>5300</v>
      </c>
      <c r="F54" s="155">
        <f>SUM(F410)</f>
        <v>200</v>
      </c>
      <c r="G54" s="155"/>
      <c r="H54" s="155">
        <f>SUM(H410)</f>
        <v>5500</v>
      </c>
    </row>
    <row r="55" spans="1:8" s="202" customFormat="1" ht="19.5" customHeight="1" hidden="1">
      <c r="A55" s="132"/>
      <c r="B55" s="132" t="s">
        <v>67</v>
      </c>
      <c r="C55" s="132"/>
      <c r="D55" s="140" t="s">
        <v>195</v>
      </c>
      <c r="E55" s="141">
        <f>SUM(E56:E67)</f>
        <v>159400</v>
      </c>
      <c r="F55" s="141"/>
      <c r="G55" s="141"/>
      <c r="H55" s="141">
        <f>SUM(H56:H67)</f>
        <v>159400</v>
      </c>
    </row>
    <row r="56" spans="1:8" ht="21.75" customHeight="1" hidden="1">
      <c r="A56" s="134"/>
      <c r="B56" s="134"/>
      <c r="C56" s="134" t="s">
        <v>29</v>
      </c>
      <c r="D56" s="143" t="s">
        <v>147</v>
      </c>
      <c r="E56" s="155">
        <f aca="true" t="shared" si="5" ref="E56:E65">SUM(E541)</f>
        <v>240</v>
      </c>
      <c r="F56" s="155"/>
      <c r="G56" s="155"/>
      <c r="H56" s="155">
        <f aca="true" t="shared" si="6" ref="H56:H67">SUM(H541)</f>
        <v>240</v>
      </c>
    </row>
    <row r="57" spans="1:8" ht="19.5" customHeight="1" hidden="1">
      <c r="A57" s="134"/>
      <c r="B57" s="134"/>
      <c r="C57" s="134" t="s">
        <v>20</v>
      </c>
      <c r="D57" s="143" t="s">
        <v>132</v>
      </c>
      <c r="E57" s="155">
        <f t="shared" si="5"/>
        <v>45284</v>
      </c>
      <c r="F57" s="155"/>
      <c r="G57" s="155"/>
      <c r="H57" s="155">
        <f t="shared" si="6"/>
        <v>45284</v>
      </c>
    </row>
    <row r="58" spans="1:8" ht="24.75" customHeight="1" hidden="1">
      <c r="A58" s="134"/>
      <c r="B58" s="134"/>
      <c r="C58" s="134" t="s">
        <v>57</v>
      </c>
      <c r="D58" s="143" t="s">
        <v>133</v>
      </c>
      <c r="E58" s="155">
        <f t="shared" si="5"/>
        <v>64708</v>
      </c>
      <c r="F58" s="155"/>
      <c r="G58" s="155"/>
      <c r="H58" s="155">
        <f t="shared" si="6"/>
        <v>64708</v>
      </c>
    </row>
    <row r="59" spans="1:8" ht="19.5" customHeight="1" hidden="1">
      <c r="A59" s="134"/>
      <c r="B59" s="134"/>
      <c r="C59" s="134" t="s">
        <v>21</v>
      </c>
      <c r="D59" s="143" t="s">
        <v>134</v>
      </c>
      <c r="E59" s="155">
        <f t="shared" si="5"/>
        <v>5430</v>
      </c>
      <c r="F59" s="155"/>
      <c r="G59" s="155"/>
      <c r="H59" s="155">
        <f t="shared" si="6"/>
        <v>5430</v>
      </c>
    </row>
    <row r="60" spans="1:8" ht="19.5" customHeight="1" hidden="1">
      <c r="A60" s="134"/>
      <c r="B60" s="134"/>
      <c r="C60" s="134" t="s">
        <v>22</v>
      </c>
      <c r="D60" s="143" t="s">
        <v>135</v>
      </c>
      <c r="E60" s="155">
        <f t="shared" si="5"/>
        <v>19871</v>
      </c>
      <c r="F60" s="155"/>
      <c r="G60" s="155"/>
      <c r="H60" s="155">
        <f t="shared" si="6"/>
        <v>19871</v>
      </c>
    </row>
    <row r="61" spans="1:8" ht="19.5" customHeight="1" hidden="1">
      <c r="A61" s="135"/>
      <c r="B61" s="135"/>
      <c r="C61" s="135" t="s">
        <v>23</v>
      </c>
      <c r="D61" s="143" t="s">
        <v>136</v>
      </c>
      <c r="E61" s="155">
        <f t="shared" si="5"/>
        <v>2670</v>
      </c>
      <c r="F61" s="155"/>
      <c r="G61" s="155"/>
      <c r="H61" s="155">
        <f t="shared" si="6"/>
        <v>2670</v>
      </c>
    </row>
    <row r="62" spans="1:8" ht="19.5" customHeight="1" hidden="1">
      <c r="A62" s="134"/>
      <c r="B62" s="134"/>
      <c r="C62" s="134" t="s">
        <v>12</v>
      </c>
      <c r="D62" s="143" t="s">
        <v>137</v>
      </c>
      <c r="E62" s="155">
        <f t="shared" si="5"/>
        <v>4949</v>
      </c>
      <c r="F62" s="155"/>
      <c r="G62" s="155"/>
      <c r="H62" s="155">
        <f t="shared" si="6"/>
        <v>4949</v>
      </c>
    </row>
    <row r="63" spans="1:8" ht="19.5" customHeight="1" hidden="1">
      <c r="A63" s="134"/>
      <c r="B63" s="134"/>
      <c r="C63" s="134" t="s">
        <v>31</v>
      </c>
      <c r="D63" s="143" t="s">
        <v>139</v>
      </c>
      <c r="E63" s="155">
        <f t="shared" si="5"/>
        <v>0</v>
      </c>
      <c r="F63" s="155"/>
      <c r="G63" s="155"/>
      <c r="H63" s="155">
        <f t="shared" si="6"/>
        <v>0</v>
      </c>
    </row>
    <row r="64" spans="1:8" ht="19.5" customHeight="1" hidden="1">
      <c r="A64" s="134"/>
      <c r="B64" s="134"/>
      <c r="C64" s="134" t="s">
        <v>8</v>
      </c>
      <c r="D64" s="143" t="s">
        <v>131</v>
      </c>
      <c r="E64" s="155">
        <f t="shared" si="5"/>
        <v>3700</v>
      </c>
      <c r="F64" s="155"/>
      <c r="G64" s="155"/>
      <c r="H64" s="155">
        <f t="shared" si="6"/>
        <v>3700</v>
      </c>
    </row>
    <row r="65" spans="1:8" ht="19.5" customHeight="1" hidden="1">
      <c r="A65" s="134"/>
      <c r="B65" s="134"/>
      <c r="C65" s="134" t="s">
        <v>26</v>
      </c>
      <c r="D65" s="143" t="s">
        <v>140</v>
      </c>
      <c r="E65" s="155">
        <f t="shared" si="5"/>
        <v>5500</v>
      </c>
      <c r="F65" s="155"/>
      <c r="G65" s="155"/>
      <c r="H65" s="155">
        <f t="shared" si="6"/>
        <v>5500</v>
      </c>
    </row>
    <row r="66" spans="1:8" ht="26.25" customHeight="1" hidden="1">
      <c r="A66" s="134" t="s">
        <v>17</v>
      </c>
      <c r="B66" s="134" t="s">
        <v>67</v>
      </c>
      <c r="C66" s="134" t="s">
        <v>33</v>
      </c>
      <c r="D66" s="143" t="s">
        <v>142</v>
      </c>
      <c r="E66" s="155">
        <f>SUM(E551)</f>
        <v>3048</v>
      </c>
      <c r="F66" s="155"/>
      <c r="G66" s="155"/>
      <c r="H66" s="155">
        <f t="shared" si="6"/>
        <v>3048</v>
      </c>
    </row>
    <row r="67" spans="1:8" ht="26.25" customHeight="1" hidden="1">
      <c r="A67" s="134"/>
      <c r="B67" s="134"/>
      <c r="C67" s="134" t="s">
        <v>35</v>
      </c>
      <c r="D67" s="143" t="s">
        <v>259</v>
      </c>
      <c r="E67" s="155">
        <f>SUM(E552)</f>
        <v>4000</v>
      </c>
      <c r="F67" s="155"/>
      <c r="G67" s="155"/>
      <c r="H67" s="155">
        <f t="shared" si="6"/>
        <v>4000</v>
      </c>
    </row>
    <row r="68" spans="1:8" ht="19.5" customHeight="1" hidden="1">
      <c r="A68" s="157">
        <v>750</v>
      </c>
      <c r="B68" s="150"/>
      <c r="C68" s="150"/>
      <c r="D68" s="151" t="s">
        <v>155</v>
      </c>
      <c r="E68" s="136">
        <f>SUM(E69,E74,E81,E100,E108)</f>
        <v>3736401</v>
      </c>
      <c r="F68" s="136">
        <f>SUM(F69,F74,F81,F100,F108)</f>
        <v>294103</v>
      </c>
      <c r="G68" s="136">
        <f>SUM(G69,G74,G81,G100,G108)</f>
        <v>269</v>
      </c>
      <c r="H68" s="136">
        <f>SUM(H69,H74,H81,H100,H108)</f>
        <v>4030235</v>
      </c>
    </row>
    <row r="69" spans="1:8" s="203" customFormat="1" ht="19.5" customHeight="1" hidden="1">
      <c r="A69" s="158"/>
      <c r="B69" s="165">
        <v>75011</v>
      </c>
      <c r="C69" s="153"/>
      <c r="D69" s="154" t="s">
        <v>196</v>
      </c>
      <c r="E69" s="141">
        <f>SUM(E70:E73)</f>
        <v>161240</v>
      </c>
      <c r="F69" s="141"/>
      <c r="G69" s="141"/>
      <c r="H69" s="141">
        <f>SUM(H70:H73)</f>
        <v>161240</v>
      </c>
    </row>
    <row r="70" spans="1:8" ht="19.5" customHeight="1" hidden="1">
      <c r="A70" s="134"/>
      <c r="B70" s="134"/>
      <c r="C70" s="134" t="s">
        <v>20</v>
      </c>
      <c r="D70" s="143" t="s">
        <v>132</v>
      </c>
      <c r="E70" s="155">
        <f aca="true" t="shared" si="7" ref="E70:H73">SUM(E412)</f>
        <v>135351</v>
      </c>
      <c r="F70" s="155"/>
      <c r="G70" s="155"/>
      <c r="H70" s="155">
        <f t="shared" si="7"/>
        <v>135351</v>
      </c>
    </row>
    <row r="71" spans="1:8" ht="19.5" customHeight="1" hidden="1">
      <c r="A71" s="134"/>
      <c r="B71" s="134"/>
      <c r="C71" s="134" t="s">
        <v>22</v>
      </c>
      <c r="D71" s="143" t="s">
        <v>135</v>
      </c>
      <c r="E71" s="155">
        <f t="shared" si="7"/>
        <v>22573</v>
      </c>
      <c r="F71" s="155"/>
      <c r="G71" s="155"/>
      <c r="H71" s="155">
        <f t="shared" si="7"/>
        <v>22573</v>
      </c>
    </row>
    <row r="72" spans="1:8" ht="19.5" customHeight="1" hidden="1">
      <c r="A72" s="134"/>
      <c r="B72" s="134"/>
      <c r="C72" s="134" t="s">
        <v>23</v>
      </c>
      <c r="D72" s="143" t="s">
        <v>136</v>
      </c>
      <c r="E72" s="155">
        <f t="shared" si="7"/>
        <v>3316</v>
      </c>
      <c r="F72" s="155"/>
      <c r="G72" s="155"/>
      <c r="H72" s="155">
        <f t="shared" si="7"/>
        <v>3316</v>
      </c>
    </row>
    <row r="73" spans="1:8" ht="21" customHeight="1" hidden="1">
      <c r="A73" s="243"/>
      <c r="B73" s="135"/>
      <c r="C73" s="135" t="s">
        <v>33</v>
      </c>
      <c r="D73" s="143" t="s">
        <v>142</v>
      </c>
      <c r="E73" s="155">
        <f t="shared" si="7"/>
        <v>0</v>
      </c>
      <c r="F73" s="155"/>
      <c r="G73" s="155"/>
      <c r="H73" s="155">
        <f t="shared" si="7"/>
        <v>0</v>
      </c>
    </row>
    <row r="74" spans="1:8" s="203" customFormat="1" ht="19.5" customHeight="1" hidden="1">
      <c r="A74" s="137"/>
      <c r="B74" s="137" t="s">
        <v>24</v>
      </c>
      <c r="C74" s="132"/>
      <c r="D74" s="166" t="s">
        <v>197</v>
      </c>
      <c r="E74" s="141">
        <f>SUM(E75:E80)</f>
        <v>250000</v>
      </c>
      <c r="F74" s="141"/>
      <c r="G74" s="141"/>
      <c r="H74" s="141">
        <f>SUM(H75:H80)</f>
        <v>250000</v>
      </c>
    </row>
    <row r="75" spans="1:8" ht="19.5" customHeight="1" hidden="1">
      <c r="A75" s="134"/>
      <c r="B75" s="134"/>
      <c r="C75" s="142" t="s">
        <v>25</v>
      </c>
      <c r="D75" s="143" t="s">
        <v>145</v>
      </c>
      <c r="E75" s="144">
        <f aca="true" t="shared" si="8" ref="E75:E80">SUM(E417)</f>
        <v>234153</v>
      </c>
      <c r="F75" s="144"/>
      <c r="G75" s="144"/>
      <c r="H75" s="144">
        <f aca="true" t="shared" si="9" ref="H75:H80">SUM(H417)</f>
        <v>234153</v>
      </c>
    </row>
    <row r="76" spans="1:8" ht="19.5" customHeight="1" hidden="1">
      <c r="A76" s="134"/>
      <c r="B76" s="134"/>
      <c r="C76" s="142" t="s">
        <v>22</v>
      </c>
      <c r="D76" s="143" t="s">
        <v>156</v>
      </c>
      <c r="E76" s="144">
        <f t="shared" si="8"/>
        <v>0</v>
      </c>
      <c r="F76" s="144"/>
      <c r="G76" s="144"/>
      <c r="H76" s="144">
        <f t="shared" si="9"/>
        <v>0</v>
      </c>
    </row>
    <row r="77" spans="1:8" ht="19.5" customHeight="1" hidden="1">
      <c r="A77" s="134"/>
      <c r="B77" s="134"/>
      <c r="C77" s="142" t="s">
        <v>12</v>
      </c>
      <c r="D77" s="143" t="s">
        <v>137</v>
      </c>
      <c r="E77" s="144">
        <f t="shared" si="8"/>
        <v>4647</v>
      </c>
      <c r="F77" s="144"/>
      <c r="G77" s="144"/>
      <c r="H77" s="144">
        <f t="shared" si="9"/>
        <v>4647</v>
      </c>
    </row>
    <row r="78" spans="1:8" ht="19.5" customHeight="1" hidden="1">
      <c r="A78" s="134"/>
      <c r="B78" s="134"/>
      <c r="C78" s="142" t="s">
        <v>8</v>
      </c>
      <c r="D78" s="143" t="s">
        <v>131</v>
      </c>
      <c r="E78" s="144">
        <f t="shared" si="8"/>
        <v>4300</v>
      </c>
      <c r="F78" s="144"/>
      <c r="G78" s="144"/>
      <c r="H78" s="144">
        <f t="shared" si="9"/>
        <v>4300</v>
      </c>
    </row>
    <row r="79" spans="1:8" ht="19.5" customHeight="1" hidden="1">
      <c r="A79" s="134"/>
      <c r="B79" s="134"/>
      <c r="C79" s="142" t="s">
        <v>26</v>
      </c>
      <c r="D79" s="143" t="s">
        <v>140</v>
      </c>
      <c r="E79" s="144">
        <f t="shared" si="8"/>
        <v>3300</v>
      </c>
      <c r="F79" s="144"/>
      <c r="G79" s="144"/>
      <c r="H79" s="144">
        <f t="shared" si="9"/>
        <v>3300</v>
      </c>
    </row>
    <row r="80" spans="1:8" ht="19.5" customHeight="1" hidden="1">
      <c r="A80" s="134"/>
      <c r="B80" s="134"/>
      <c r="C80" s="142" t="s">
        <v>27</v>
      </c>
      <c r="D80" s="143" t="s">
        <v>157</v>
      </c>
      <c r="E80" s="144">
        <f t="shared" si="8"/>
        <v>3600</v>
      </c>
      <c r="F80" s="144"/>
      <c r="G80" s="144"/>
      <c r="H80" s="144">
        <f t="shared" si="9"/>
        <v>3600</v>
      </c>
    </row>
    <row r="81" spans="1:8" s="203" customFormat="1" ht="19.5" customHeight="1" hidden="1">
      <c r="A81" s="137"/>
      <c r="B81" s="137" t="s">
        <v>28</v>
      </c>
      <c r="C81" s="132"/>
      <c r="D81" s="166" t="s">
        <v>198</v>
      </c>
      <c r="E81" s="141">
        <f>SUM(E82:E99)</f>
        <v>3292161</v>
      </c>
      <c r="F81" s="141">
        <f>SUM(F82:F99)</f>
        <v>293941</v>
      </c>
      <c r="G81" s="141">
        <f>SUM(G82:G99)</f>
        <v>107</v>
      </c>
      <c r="H81" s="141">
        <f>SUM(H82:H99)</f>
        <v>3585995</v>
      </c>
    </row>
    <row r="82" spans="1:8" ht="22.5" customHeight="1" hidden="1">
      <c r="A82" s="134"/>
      <c r="B82" s="134"/>
      <c r="C82" s="142" t="s">
        <v>29</v>
      </c>
      <c r="D82" s="143" t="s">
        <v>147</v>
      </c>
      <c r="E82" s="144">
        <f aca="true" t="shared" si="10" ref="E82:H83">SUM(E424)</f>
        <v>8500</v>
      </c>
      <c r="F82" s="144"/>
      <c r="G82" s="144"/>
      <c r="H82" s="144">
        <f t="shared" si="10"/>
        <v>8500</v>
      </c>
    </row>
    <row r="83" spans="1:8" ht="19.5" customHeight="1" hidden="1">
      <c r="A83" s="134"/>
      <c r="B83" s="134"/>
      <c r="C83" s="142" t="s">
        <v>20</v>
      </c>
      <c r="D83" s="143" t="s">
        <v>132</v>
      </c>
      <c r="E83" s="144">
        <f t="shared" si="10"/>
        <v>1619600</v>
      </c>
      <c r="F83" s="144"/>
      <c r="G83" s="144"/>
      <c r="H83" s="144">
        <f t="shared" si="10"/>
        <v>1619600</v>
      </c>
    </row>
    <row r="84" spans="1:8" ht="19.5" customHeight="1" hidden="1">
      <c r="A84" s="134"/>
      <c r="B84" s="134"/>
      <c r="C84" s="142" t="s">
        <v>21</v>
      </c>
      <c r="D84" s="143" t="s">
        <v>134</v>
      </c>
      <c r="E84" s="144">
        <f aca="true" t="shared" si="11" ref="E84:E98">SUM(E426)</f>
        <v>134100</v>
      </c>
      <c r="F84" s="144"/>
      <c r="G84" s="144">
        <f>SUM(G426)</f>
        <v>107</v>
      </c>
      <c r="H84" s="144">
        <f aca="true" t="shared" si="12" ref="H84:H98">SUM(H426)</f>
        <v>133993</v>
      </c>
    </row>
    <row r="85" spans="1:8" ht="19.5" customHeight="1" hidden="1">
      <c r="A85" s="134"/>
      <c r="B85" s="134"/>
      <c r="C85" s="142" t="s">
        <v>22</v>
      </c>
      <c r="D85" s="143" t="s">
        <v>135</v>
      </c>
      <c r="E85" s="144">
        <f t="shared" si="11"/>
        <v>296000</v>
      </c>
      <c r="F85" s="144"/>
      <c r="G85" s="144"/>
      <c r="H85" s="144">
        <f t="shared" si="12"/>
        <v>296000</v>
      </c>
    </row>
    <row r="86" spans="1:8" ht="19.5" customHeight="1" hidden="1">
      <c r="A86" s="134"/>
      <c r="B86" s="134"/>
      <c r="C86" s="142" t="s">
        <v>23</v>
      </c>
      <c r="D86" s="143" t="s">
        <v>136</v>
      </c>
      <c r="E86" s="144">
        <f t="shared" si="11"/>
        <v>42000</v>
      </c>
      <c r="F86" s="144"/>
      <c r="G86" s="144"/>
      <c r="H86" s="144">
        <f t="shared" si="12"/>
        <v>42000</v>
      </c>
    </row>
    <row r="87" spans="1:8" ht="19.5" customHeight="1" hidden="1">
      <c r="A87" s="134"/>
      <c r="B87" s="134"/>
      <c r="C87" s="142" t="s">
        <v>12</v>
      </c>
      <c r="D87" s="143" t="s">
        <v>137</v>
      </c>
      <c r="E87" s="144">
        <f t="shared" si="11"/>
        <v>453161</v>
      </c>
      <c r="F87" s="144">
        <f>SUM(F429)</f>
        <v>293941</v>
      </c>
      <c r="G87" s="144"/>
      <c r="H87" s="144">
        <f t="shared" si="12"/>
        <v>747102</v>
      </c>
    </row>
    <row r="88" spans="1:8" ht="19.5" customHeight="1" hidden="1">
      <c r="A88" s="134"/>
      <c r="B88" s="134"/>
      <c r="C88" s="142" t="s">
        <v>30</v>
      </c>
      <c r="D88" s="143" t="s">
        <v>138</v>
      </c>
      <c r="E88" s="144">
        <f t="shared" si="11"/>
        <v>55500</v>
      </c>
      <c r="F88" s="144"/>
      <c r="G88" s="144"/>
      <c r="H88" s="144">
        <f t="shared" si="12"/>
        <v>55500</v>
      </c>
    </row>
    <row r="89" spans="1:8" ht="19.5" customHeight="1" hidden="1">
      <c r="A89" s="134"/>
      <c r="B89" s="132"/>
      <c r="C89" s="134" t="s">
        <v>31</v>
      </c>
      <c r="D89" s="143" t="s">
        <v>139</v>
      </c>
      <c r="E89" s="144">
        <f t="shared" si="11"/>
        <v>269000</v>
      </c>
      <c r="F89" s="144"/>
      <c r="G89" s="144"/>
      <c r="H89" s="144">
        <f t="shared" si="12"/>
        <v>269000</v>
      </c>
    </row>
    <row r="90" spans="1:8" ht="19.5" customHeight="1" hidden="1">
      <c r="A90" s="134"/>
      <c r="B90" s="134"/>
      <c r="C90" s="134" t="s">
        <v>8</v>
      </c>
      <c r="D90" s="143" t="s">
        <v>131</v>
      </c>
      <c r="E90" s="144">
        <f t="shared" si="11"/>
        <v>291557</v>
      </c>
      <c r="F90" s="144"/>
      <c r="G90" s="144"/>
      <c r="H90" s="144">
        <f t="shared" si="12"/>
        <v>291557</v>
      </c>
    </row>
    <row r="91" spans="1:8" ht="19.5" customHeight="1" hidden="1">
      <c r="A91" s="134"/>
      <c r="B91" s="134"/>
      <c r="C91" s="134" t="s">
        <v>26</v>
      </c>
      <c r="D91" s="143" t="s">
        <v>140</v>
      </c>
      <c r="E91" s="144">
        <f t="shared" si="11"/>
        <v>24500</v>
      </c>
      <c r="F91" s="144"/>
      <c r="G91" s="144"/>
      <c r="H91" s="144">
        <f t="shared" si="12"/>
        <v>24500</v>
      </c>
    </row>
    <row r="92" spans="1:8" ht="19.5" customHeight="1" hidden="1">
      <c r="A92" s="134"/>
      <c r="B92" s="134"/>
      <c r="C92" s="134" t="s">
        <v>27</v>
      </c>
      <c r="D92" s="143" t="s">
        <v>157</v>
      </c>
      <c r="E92" s="144">
        <f t="shared" si="11"/>
        <v>4300</v>
      </c>
      <c r="F92" s="144"/>
      <c r="G92" s="144"/>
      <c r="H92" s="144">
        <f t="shared" si="12"/>
        <v>4300</v>
      </c>
    </row>
    <row r="93" spans="1:8" ht="19.5" customHeight="1" hidden="1">
      <c r="A93" s="147"/>
      <c r="B93" s="147"/>
      <c r="C93" s="160" t="s">
        <v>32</v>
      </c>
      <c r="D93" s="143" t="s">
        <v>141</v>
      </c>
      <c r="E93" s="144">
        <f t="shared" si="11"/>
        <v>27500</v>
      </c>
      <c r="F93" s="144"/>
      <c r="G93" s="144"/>
      <c r="H93" s="144">
        <f t="shared" si="12"/>
        <v>27500</v>
      </c>
    </row>
    <row r="94" spans="1:8" ht="19.5" customHeight="1" hidden="1">
      <c r="A94" s="145"/>
      <c r="B94" s="269" t="s">
        <v>28</v>
      </c>
      <c r="C94" s="146" t="s">
        <v>33</v>
      </c>
      <c r="D94" s="143" t="s">
        <v>142</v>
      </c>
      <c r="E94" s="144">
        <f t="shared" si="11"/>
        <v>53143</v>
      </c>
      <c r="F94" s="144"/>
      <c r="G94" s="144"/>
      <c r="H94" s="144">
        <f t="shared" si="12"/>
        <v>53143</v>
      </c>
    </row>
    <row r="95" spans="1:8" ht="19.5" customHeight="1" hidden="1">
      <c r="A95" s="145"/>
      <c r="B95" s="145"/>
      <c r="C95" s="146" t="s">
        <v>68</v>
      </c>
      <c r="D95" s="143" t="s">
        <v>158</v>
      </c>
      <c r="E95" s="144">
        <f t="shared" si="11"/>
        <v>2000</v>
      </c>
      <c r="F95" s="144"/>
      <c r="G95" s="144"/>
      <c r="H95" s="144">
        <f t="shared" si="12"/>
        <v>2000</v>
      </c>
    </row>
    <row r="96" spans="1:8" ht="19.5" customHeight="1" hidden="1">
      <c r="A96" s="145"/>
      <c r="B96" s="145"/>
      <c r="C96" s="146" t="s">
        <v>88</v>
      </c>
      <c r="D96" s="143" t="s">
        <v>176</v>
      </c>
      <c r="E96" s="144">
        <f t="shared" si="11"/>
        <v>0</v>
      </c>
      <c r="F96" s="144"/>
      <c r="G96" s="144"/>
      <c r="H96" s="144">
        <f t="shared" si="12"/>
        <v>0</v>
      </c>
    </row>
    <row r="97" spans="1:8" ht="23.25" customHeight="1" hidden="1">
      <c r="A97" s="145"/>
      <c r="B97" s="145"/>
      <c r="C97" s="146" t="s">
        <v>69</v>
      </c>
      <c r="D97" s="143" t="s">
        <v>159</v>
      </c>
      <c r="E97" s="144">
        <f t="shared" si="11"/>
        <v>4000</v>
      </c>
      <c r="F97" s="144"/>
      <c r="G97" s="144"/>
      <c r="H97" s="144">
        <f t="shared" si="12"/>
        <v>4000</v>
      </c>
    </row>
    <row r="98" spans="1:8" ht="21.75" customHeight="1" hidden="1">
      <c r="A98" s="244"/>
      <c r="B98" s="147"/>
      <c r="C98" s="160" t="s">
        <v>35</v>
      </c>
      <c r="D98" s="143" t="s">
        <v>143</v>
      </c>
      <c r="E98" s="144">
        <f t="shared" si="11"/>
        <v>7300</v>
      </c>
      <c r="F98" s="144"/>
      <c r="G98" s="144"/>
      <c r="H98" s="144">
        <f t="shared" si="12"/>
        <v>7300</v>
      </c>
    </row>
    <row r="99" spans="1:8" ht="22.5" customHeight="1" hidden="1">
      <c r="A99" s="244"/>
      <c r="B99" s="147"/>
      <c r="C99" s="160" t="s">
        <v>105</v>
      </c>
      <c r="D99" s="160" t="s">
        <v>105</v>
      </c>
      <c r="E99" s="144"/>
      <c r="F99" s="144"/>
      <c r="G99" s="144"/>
      <c r="H99" s="144"/>
    </row>
    <row r="100" spans="1:8" s="203" customFormat="1" ht="19.5" customHeight="1" hidden="1">
      <c r="A100" s="305"/>
      <c r="B100" s="269" t="s">
        <v>36</v>
      </c>
      <c r="C100" s="269"/>
      <c r="D100" s="156" t="s">
        <v>199</v>
      </c>
      <c r="E100" s="271">
        <f>SUM(E101:E107)</f>
        <v>33000</v>
      </c>
      <c r="F100" s="271">
        <f>SUM(F101:F107)</f>
        <v>162</v>
      </c>
      <c r="G100" s="271">
        <f>SUM(G101:G107)</f>
        <v>162</v>
      </c>
      <c r="H100" s="271">
        <f>SUM(H101:H107)</f>
        <v>33000</v>
      </c>
    </row>
    <row r="101" spans="1:8" ht="19.5" customHeight="1" hidden="1">
      <c r="A101" s="146"/>
      <c r="B101" s="146"/>
      <c r="C101" s="146" t="s">
        <v>25</v>
      </c>
      <c r="D101" s="143" t="s">
        <v>145</v>
      </c>
      <c r="E101" s="170">
        <f aca="true" t="shared" si="13" ref="E101:G107">SUM(E443)</f>
        <v>11374</v>
      </c>
      <c r="F101" s="170"/>
      <c r="G101" s="170"/>
      <c r="H101" s="170">
        <f aca="true" t="shared" si="14" ref="H101:H107">SUM(H443)</f>
        <v>11374</v>
      </c>
    </row>
    <row r="102" spans="1:8" ht="19.5" customHeight="1" hidden="1">
      <c r="A102" s="146"/>
      <c r="B102" s="146"/>
      <c r="C102" s="146" t="s">
        <v>20</v>
      </c>
      <c r="D102" s="143" t="s">
        <v>132</v>
      </c>
      <c r="E102" s="170">
        <f t="shared" si="13"/>
        <v>5660</v>
      </c>
      <c r="F102" s="170"/>
      <c r="G102" s="170"/>
      <c r="H102" s="170">
        <f t="shared" si="14"/>
        <v>5660</v>
      </c>
    </row>
    <row r="103" spans="1:8" ht="19.5" customHeight="1" hidden="1">
      <c r="A103" s="146"/>
      <c r="B103" s="146"/>
      <c r="C103" s="146" t="s">
        <v>22</v>
      </c>
      <c r="D103" s="143" t="s">
        <v>135</v>
      </c>
      <c r="E103" s="170">
        <f t="shared" si="13"/>
        <v>3046</v>
      </c>
      <c r="F103" s="170"/>
      <c r="G103" s="170"/>
      <c r="H103" s="170">
        <f t="shared" si="14"/>
        <v>3046</v>
      </c>
    </row>
    <row r="104" spans="1:8" ht="19.5" customHeight="1" hidden="1">
      <c r="A104" s="146"/>
      <c r="B104" s="146"/>
      <c r="C104" s="146" t="s">
        <v>23</v>
      </c>
      <c r="D104" s="143" t="s">
        <v>136</v>
      </c>
      <c r="E104" s="170">
        <f t="shared" si="13"/>
        <v>417</v>
      </c>
      <c r="F104" s="170"/>
      <c r="G104" s="170"/>
      <c r="H104" s="170">
        <f t="shared" si="14"/>
        <v>417</v>
      </c>
    </row>
    <row r="105" spans="1:8" ht="19.5" customHeight="1" hidden="1">
      <c r="A105" s="146"/>
      <c r="B105" s="146"/>
      <c r="C105" s="146" t="s">
        <v>12</v>
      </c>
      <c r="D105" s="143" t="s">
        <v>137</v>
      </c>
      <c r="E105" s="170">
        <f t="shared" si="13"/>
        <v>1139</v>
      </c>
      <c r="F105" s="170">
        <f t="shared" si="13"/>
        <v>162</v>
      </c>
      <c r="G105" s="170">
        <f t="shared" si="13"/>
        <v>0</v>
      </c>
      <c r="H105" s="170">
        <f t="shared" si="14"/>
        <v>1301</v>
      </c>
    </row>
    <row r="106" spans="1:8" ht="19.5" customHeight="1" hidden="1">
      <c r="A106" s="146"/>
      <c r="B106" s="146"/>
      <c r="C106" s="146" t="s">
        <v>8</v>
      </c>
      <c r="D106" s="143" t="s">
        <v>131</v>
      </c>
      <c r="E106" s="170">
        <f t="shared" si="13"/>
        <v>11000</v>
      </c>
      <c r="F106" s="170">
        <f t="shared" si="13"/>
        <v>0</v>
      </c>
      <c r="G106" s="170">
        <f t="shared" si="13"/>
        <v>162</v>
      </c>
      <c r="H106" s="170">
        <f t="shared" si="14"/>
        <v>10838</v>
      </c>
    </row>
    <row r="107" spans="1:8" ht="19.5" customHeight="1" hidden="1">
      <c r="A107" s="160"/>
      <c r="B107" s="160"/>
      <c r="C107" s="160" t="s">
        <v>26</v>
      </c>
      <c r="D107" s="143" t="s">
        <v>140</v>
      </c>
      <c r="E107" s="144">
        <f t="shared" si="13"/>
        <v>364</v>
      </c>
      <c r="F107" s="144"/>
      <c r="G107" s="144"/>
      <c r="H107" s="144">
        <f t="shared" si="14"/>
        <v>364</v>
      </c>
    </row>
    <row r="108" spans="1:8" s="203" customFormat="1" ht="19.5" customHeight="1" hidden="1">
      <c r="A108" s="132"/>
      <c r="B108" s="137" t="s">
        <v>128</v>
      </c>
      <c r="C108" s="132"/>
      <c r="D108" s="166" t="s">
        <v>200</v>
      </c>
      <c r="E108" s="169">
        <f>SUM(E109)</f>
        <v>0</v>
      </c>
      <c r="F108" s="169"/>
      <c r="G108" s="169"/>
      <c r="H108" s="169">
        <f>SUM(H109)</f>
        <v>0</v>
      </c>
    </row>
    <row r="109" spans="1:8" ht="19.5" customHeight="1" hidden="1">
      <c r="A109" s="134"/>
      <c r="B109" s="134"/>
      <c r="C109" s="134" t="s">
        <v>25</v>
      </c>
      <c r="D109" s="143" t="s">
        <v>145</v>
      </c>
      <c r="E109" s="155">
        <f>SUM(E451)</f>
        <v>0</v>
      </c>
      <c r="F109" s="155"/>
      <c r="G109" s="155"/>
      <c r="H109" s="155">
        <f>SUM(H451)</f>
        <v>0</v>
      </c>
    </row>
    <row r="110" spans="1:8" s="201" customFormat="1" ht="39.75" customHeight="1" hidden="1">
      <c r="A110" s="130" t="s">
        <v>239</v>
      </c>
      <c r="B110" s="130"/>
      <c r="C110" s="130"/>
      <c r="D110" s="227" t="s">
        <v>241</v>
      </c>
      <c r="E110" s="136">
        <f>SUM(E111)</f>
        <v>0</v>
      </c>
      <c r="F110" s="136"/>
      <c r="G110" s="136"/>
      <c r="H110" s="136">
        <f>SUM(H111)</f>
        <v>0</v>
      </c>
    </row>
    <row r="111" spans="1:8" s="202" customFormat="1" ht="55.5" customHeight="1" hidden="1">
      <c r="A111" s="132"/>
      <c r="B111" s="132" t="s">
        <v>240</v>
      </c>
      <c r="C111" s="132"/>
      <c r="D111" s="228" t="s">
        <v>251</v>
      </c>
      <c r="E111" s="141">
        <f>SUM(E112:E113)</f>
        <v>0</v>
      </c>
      <c r="F111" s="141"/>
      <c r="G111" s="141"/>
      <c r="H111" s="141">
        <f>SUM(H112:H113)</f>
        <v>0</v>
      </c>
    </row>
    <row r="112" spans="1:8" s="202" customFormat="1" ht="26.25" customHeight="1" hidden="1">
      <c r="A112" s="132"/>
      <c r="B112" s="132"/>
      <c r="C112" s="134" t="s">
        <v>25</v>
      </c>
      <c r="D112" s="143" t="s">
        <v>145</v>
      </c>
      <c r="E112" s="144">
        <f>SUM(E456)</f>
        <v>0</v>
      </c>
      <c r="F112" s="144"/>
      <c r="G112" s="144"/>
      <c r="H112" s="144">
        <f>SUM(H456)</f>
        <v>0</v>
      </c>
    </row>
    <row r="113" spans="1:8" s="202" customFormat="1" ht="26.25" customHeight="1" hidden="1">
      <c r="A113" s="132"/>
      <c r="B113" s="132"/>
      <c r="C113" s="160" t="s">
        <v>26</v>
      </c>
      <c r="D113" s="143" t="s">
        <v>140</v>
      </c>
      <c r="E113" s="144">
        <f>SUM(E458)</f>
        <v>0</v>
      </c>
      <c r="F113" s="144"/>
      <c r="G113" s="144"/>
      <c r="H113" s="144">
        <f>SUM(H458)</f>
        <v>0</v>
      </c>
    </row>
    <row r="114" spans="1:250" ht="27" customHeight="1" hidden="1">
      <c r="A114" s="157">
        <v>754</v>
      </c>
      <c r="B114" s="150"/>
      <c r="C114" s="150"/>
      <c r="D114" s="151" t="s">
        <v>160</v>
      </c>
      <c r="E114" s="187">
        <f>SUM(E115,E117,E139)</f>
        <v>1945500</v>
      </c>
      <c r="F114" s="187">
        <f>SUM(F115,F117,F139)</f>
        <v>25000</v>
      </c>
      <c r="G114" s="187"/>
      <c r="H114" s="187">
        <f>SUM(H115,H117,H139)</f>
        <v>1970500</v>
      </c>
      <c r="I114" s="115"/>
      <c r="J114" s="116"/>
      <c r="K114" s="118"/>
      <c r="L114" s="115"/>
      <c r="M114" s="115"/>
      <c r="N114" s="116"/>
      <c r="O114" s="118"/>
      <c r="P114" s="115"/>
      <c r="Q114" s="115"/>
      <c r="R114" s="116"/>
      <c r="S114" s="118"/>
      <c r="T114" s="115"/>
      <c r="U114" s="115"/>
      <c r="V114" s="116"/>
      <c r="W114" s="118"/>
      <c r="X114" s="115"/>
      <c r="Y114" s="115"/>
      <c r="Z114" s="116"/>
      <c r="AA114" s="118"/>
      <c r="AB114" s="115"/>
      <c r="AC114" s="115"/>
      <c r="AD114" s="116"/>
      <c r="AE114" s="118"/>
      <c r="AF114" s="115"/>
      <c r="AG114" s="115"/>
      <c r="AH114" s="116"/>
      <c r="AI114" s="118"/>
      <c r="AJ114" s="115"/>
      <c r="AK114" s="115"/>
      <c r="AL114" s="116"/>
      <c r="AM114" s="118"/>
      <c r="AN114" s="115"/>
      <c r="AO114" s="115"/>
      <c r="AP114" s="116"/>
      <c r="AQ114" s="118"/>
      <c r="AR114" s="115"/>
      <c r="AS114" s="115"/>
      <c r="AT114" s="116"/>
      <c r="AU114" s="118"/>
      <c r="AV114" s="115"/>
      <c r="AW114" s="115"/>
      <c r="AX114" s="116"/>
      <c r="AY114" s="118"/>
      <c r="AZ114" s="115"/>
      <c r="BA114" s="115"/>
      <c r="BB114" s="116"/>
      <c r="BC114" s="118"/>
      <c r="BD114" s="115"/>
      <c r="BE114" s="115"/>
      <c r="BF114" s="116"/>
      <c r="BG114" s="118"/>
      <c r="BH114" s="115"/>
      <c r="BI114" s="115"/>
      <c r="BJ114" s="116"/>
      <c r="BK114" s="118"/>
      <c r="BL114" s="115"/>
      <c r="BM114" s="115"/>
      <c r="BN114" s="116"/>
      <c r="BO114" s="118"/>
      <c r="BP114" s="115"/>
      <c r="BQ114" s="115"/>
      <c r="BR114" s="116"/>
      <c r="BS114" s="118"/>
      <c r="BT114" s="115"/>
      <c r="BU114" s="115"/>
      <c r="BV114" s="116"/>
      <c r="BW114" s="118"/>
      <c r="BX114" s="115"/>
      <c r="BY114" s="115"/>
      <c r="BZ114" s="116"/>
      <c r="CA114" s="118"/>
      <c r="CB114" s="115"/>
      <c r="CC114" s="115"/>
      <c r="CD114" s="116"/>
      <c r="CE114" s="118"/>
      <c r="CF114" s="115"/>
      <c r="CG114" s="115"/>
      <c r="CH114" s="116"/>
      <c r="CI114" s="118"/>
      <c r="CJ114" s="115"/>
      <c r="CK114" s="115"/>
      <c r="CL114" s="116"/>
      <c r="CM114" s="118"/>
      <c r="CN114" s="115"/>
      <c r="CO114" s="115"/>
      <c r="CP114" s="116"/>
      <c r="CQ114" s="118"/>
      <c r="CR114" s="115"/>
      <c r="CS114" s="115"/>
      <c r="CT114" s="116"/>
      <c r="CU114" s="118"/>
      <c r="CV114" s="115"/>
      <c r="CW114" s="115"/>
      <c r="CX114" s="116"/>
      <c r="CY114" s="118"/>
      <c r="CZ114" s="115"/>
      <c r="DA114" s="115"/>
      <c r="DB114" s="116"/>
      <c r="DC114" s="118"/>
      <c r="DD114" s="115"/>
      <c r="DE114" s="115"/>
      <c r="DF114" s="116"/>
      <c r="DG114" s="118"/>
      <c r="DH114" s="115"/>
      <c r="DI114" s="115"/>
      <c r="DJ114" s="116"/>
      <c r="DK114" s="118"/>
      <c r="DL114" s="115"/>
      <c r="DM114" s="115"/>
      <c r="DN114" s="116"/>
      <c r="DO114" s="118"/>
      <c r="DP114" s="115"/>
      <c r="DQ114" s="115"/>
      <c r="DR114" s="116"/>
      <c r="DS114" s="118"/>
      <c r="DT114" s="115"/>
      <c r="DU114" s="115"/>
      <c r="DV114" s="116"/>
      <c r="DW114" s="118"/>
      <c r="DX114" s="115"/>
      <c r="DY114" s="115"/>
      <c r="DZ114" s="116"/>
      <c r="EA114" s="118"/>
      <c r="EB114" s="115"/>
      <c r="EC114" s="115"/>
      <c r="ED114" s="116"/>
      <c r="EE114" s="118"/>
      <c r="EF114" s="115"/>
      <c r="EG114" s="115"/>
      <c r="EH114" s="116"/>
      <c r="EI114" s="118"/>
      <c r="EJ114" s="115"/>
      <c r="EK114" s="115"/>
      <c r="EL114" s="116"/>
      <c r="EM114" s="118"/>
      <c r="EN114" s="115"/>
      <c r="EO114" s="115"/>
      <c r="EP114" s="116"/>
      <c r="EQ114" s="118"/>
      <c r="ER114" s="115"/>
      <c r="ES114" s="115"/>
      <c r="ET114" s="116"/>
      <c r="EU114" s="118"/>
      <c r="EV114" s="115"/>
      <c r="EW114" s="115"/>
      <c r="EX114" s="116"/>
      <c r="EY114" s="118"/>
      <c r="EZ114" s="115"/>
      <c r="FA114" s="115"/>
      <c r="FB114" s="116"/>
      <c r="FC114" s="118"/>
      <c r="FD114" s="115"/>
      <c r="FE114" s="115"/>
      <c r="FF114" s="116"/>
      <c r="FG114" s="118"/>
      <c r="FH114" s="115"/>
      <c r="FI114" s="115"/>
      <c r="FJ114" s="116"/>
      <c r="FK114" s="118"/>
      <c r="FL114" s="115"/>
      <c r="FM114" s="115"/>
      <c r="FN114" s="116"/>
      <c r="FO114" s="118"/>
      <c r="FP114" s="115"/>
      <c r="FQ114" s="115"/>
      <c r="FR114" s="116"/>
      <c r="FS114" s="118"/>
      <c r="FT114" s="115"/>
      <c r="FU114" s="115"/>
      <c r="FV114" s="116"/>
      <c r="FW114" s="118"/>
      <c r="FX114" s="115"/>
      <c r="FY114" s="115"/>
      <c r="FZ114" s="116"/>
      <c r="GA114" s="118"/>
      <c r="GB114" s="115"/>
      <c r="GC114" s="115"/>
      <c r="GD114" s="116"/>
      <c r="GE114" s="118"/>
      <c r="GF114" s="115"/>
      <c r="GG114" s="115"/>
      <c r="GH114" s="116"/>
      <c r="GI114" s="118"/>
      <c r="GJ114" s="115"/>
      <c r="GK114" s="115"/>
      <c r="GL114" s="116"/>
      <c r="GM114" s="118"/>
      <c r="GN114" s="115"/>
      <c r="GO114" s="115"/>
      <c r="GP114" s="116"/>
      <c r="GQ114" s="118"/>
      <c r="GR114" s="115"/>
      <c r="GS114" s="115"/>
      <c r="GT114" s="116"/>
      <c r="GU114" s="118"/>
      <c r="GV114" s="115"/>
      <c r="GW114" s="115"/>
      <c r="GX114" s="116"/>
      <c r="GY114" s="118"/>
      <c r="GZ114" s="115"/>
      <c r="HA114" s="115"/>
      <c r="HB114" s="116"/>
      <c r="HC114" s="118"/>
      <c r="HD114" s="115"/>
      <c r="HE114" s="115"/>
      <c r="HF114" s="116"/>
      <c r="HG114" s="118"/>
      <c r="HH114" s="115"/>
      <c r="HI114" s="115"/>
      <c r="HJ114" s="116"/>
      <c r="HK114" s="118"/>
      <c r="HL114" s="115"/>
      <c r="HM114" s="115"/>
      <c r="HN114" s="116"/>
      <c r="HO114" s="118"/>
      <c r="HP114" s="115"/>
      <c r="HQ114" s="115"/>
      <c r="HR114" s="116"/>
      <c r="HS114" s="118"/>
      <c r="HT114" s="115"/>
      <c r="HU114" s="115"/>
      <c r="HV114" s="116"/>
      <c r="HW114" s="118"/>
      <c r="HX114" s="115"/>
      <c r="HY114" s="115"/>
      <c r="HZ114" s="116"/>
      <c r="IA114" s="118"/>
      <c r="IB114" s="115"/>
      <c r="IC114" s="115"/>
      <c r="ID114" s="116"/>
      <c r="IE114" s="118"/>
      <c r="IF114" s="115"/>
      <c r="IG114" s="115"/>
      <c r="IH114" s="116"/>
      <c r="II114" s="118"/>
      <c r="IJ114" s="115"/>
      <c r="IK114" s="115"/>
      <c r="IL114" s="116"/>
      <c r="IM114" s="118"/>
      <c r="IN114" s="115"/>
      <c r="IO114" s="115"/>
      <c r="IP114" s="116"/>
    </row>
    <row r="115" spans="1:250" s="203" customFormat="1" ht="27" customHeight="1" hidden="1">
      <c r="A115" s="158"/>
      <c r="B115" s="137" t="s">
        <v>70</v>
      </c>
      <c r="C115" s="153"/>
      <c r="D115" s="154" t="s">
        <v>201</v>
      </c>
      <c r="E115" s="186">
        <f>SUM(E116:E116)</f>
        <v>0</v>
      </c>
      <c r="F115" s="186">
        <f>SUM(F116:F116)</f>
        <v>25000</v>
      </c>
      <c r="G115" s="186"/>
      <c r="H115" s="186">
        <f>SUM(H116:H116)</f>
        <v>25000</v>
      </c>
      <c r="I115" s="121"/>
      <c r="J115" s="122"/>
      <c r="K115" s="123"/>
      <c r="L115" s="121"/>
      <c r="M115" s="121"/>
      <c r="N115" s="122"/>
      <c r="O115" s="123"/>
      <c r="P115" s="121"/>
      <c r="Q115" s="121"/>
      <c r="R115" s="122"/>
      <c r="S115" s="123"/>
      <c r="T115" s="121"/>
      <c r="U115" s="121"/>
      <c r="V115" s="122"/>
      <c r="W115" s="123"/>
      <c r="X115" s="121"/>
      <c r="Y115" s="121"/>
      <c r="Z115" s="122"/>
      <c r="AA115" s="123"/>
      <c r="AB115" s="121"/>
      <c r="AC115" s="121"/>
      <c r="AD115" s="122"/>
      <c r="AE115" s="123"/>
      <c r="AF115" s="121"/>
      <c r="AG115" s="121"/>
      <c r="AH115" s="122"/>
      <c r="AI115" s="123"/>
      <c r="AJ115" s="121"/>
      <c r="AK115" s="121"/>
      <c r="AL115" s="122"/>
      <c r="AM115" s="123"/>
      <c r="AN115" s="121"/>
      <c r="AO115" s="121"/>
      <c r="AP115" s="122"/>
      <c r="AQ115" s="123"/>
      <c r="AR115" s="121"/>
      <c r="AS115" s="121"/>
      <c r="AT115" s="122"/>
      <c r="AU115" s="123"/>
      <c r="AV115" s="121"/>
      <c r="AW115" s="121"/>
      <c r="AX115" s="122"/>
      <c r="AY115" s="123"/>
      <c r="AZ115" s="121"/>
      <c r="BA115" s="121"/>
      <c r="BB115" s="122"/>
      <c r="BC115" s="123"/>
      <c r="BD115" s="121"/>
      <c r="BE115" s="121"/>
      <c r="BF115" s="122"/>
      <c r="BG115" s="123"/>
      <c r="BH115" s="121"/>
      <c r="BI115" s="121"/>
      <c r="BJ115" s="122"/>
      <c r="BK115" s="123"/>
      <c r="BL115" s="121"/>
      <c r="BM115" s="121"/>
      <c r="BN115" s="122"/>
      <c r="BO115" s="123"/>
      <c r="BP115" s="121"/>
      <c r="BQ115" s="121"/>
      <c r="BR115" s="122"/>
      <c r="BS115" s="123"/>
      <c r="BT115" s="121"/>
      <c r="BU115" s="121"/>
      <c r="BV115" s="122"/>
      <c r="BW115" s="123"/>
      <c r="BX115" s="121"/>
      <c r="BY115" s="121"/>
      <c r="BZ115" s="122"/>
      <c r="CA115" s="123"/>
      <c r="CB115" s="121"/>
      <c r="CC115" s="121"/>
      <c r="CD115" s="122"/>
      <c r="CE115" s="123"/>
      <c r="CF115" s="121"/>
      <c r="CG115" s="121"/>
      <c r="CH115" s="122"/>
      <c r="CI115" s="123"/>
      <c r="CJ115" s="121"/>
      <c r="CK115" s="121"/>
      <c r="CL115" s="122"/>
      <c r="CM115" s="123"/>
      <c r="CN115" s="121"/>
      <c r="CO115" s="121"/>
      <c r="CP115" s="122"/>
      <c r="CQ115" s="123"/>
      <c r="CR115" s="121"/>
      <c r="CS115" s="121"/>
      <c r="CT115" s="122"/>
      <c r="CU115" s="123"/>
      <c r="CV115" s="121"/>
      <c r="CW115" s="121"/>
      <c r="CX115" s="122"/>
      <c r="CY115" s="123"/>
      <c r="CZ115" s="121"/>
      <c r="DA115" s="121"/>
      <c r="DB115" s="122"/>
      <c r="DC115" s="123"/>
      <c r="DD115" s="121"/>
      <c r="DE115" s="121"/>
      <c r="DF115" s="122"/>
      <c r="DG115" s="123"/>
      <c r="DH115" s="121"/>
      <c r="DI115" s="121"/>
      <c r="DJ115" s="122"/>
      <c r="DK115" s="123"/>
      <c r="DL115" s="121"/>
      <c r="DM115" s="121"/>
      <c r="DN115" s="122"/>
      <c r="DO115" s="123"/>
      <c r="DP115" s="121"/>
      <c r="DQ115" s="121"/>
      <c r="DR115" s="122"/>
      <c r="DS115" s="123"/>
      <c r="DT115" s="121"/>
      <c r="DU115" s="121"/>
      <c r="DV115" s="122"/>
      <c r="DW115" s="123"/>
      <c r="DX115" s="121"/>
      <c r="DY115" s="121"/>
      <c r="DZ115" s="122"/>
      <c r="EA115" s="123"/>
      <c r="EB115" s="121"/>
      <c r="EC115" s="121"/>
      <c r="ED115" s="122"/>
      <c r="EE115" s="123"/>
      <c r="EF115" s="121"/>
      <c r="EG115" s="121"/>
      <c r="EH115" s="122"/>
      <c r="EI115" s="123"/>
      <c r="EJ115" s="121"/>
      <c r="EK115" s="121"/>
      <c r="EL115" s="122"/>
      <c r="EM115" s="123"/>
      <c r="EN115" s="121"/>
      <c r="EO115" s="121"/>
      <c r="EP115" s="122"/>
      <c r="EQ115" s="123"/>
      <c r="ER115" s="121"/>
      <c r="ES115" s="121"/>
      <c r="ET115" s="122"/>
      <c r="EU115" s="123"/>
      <c r="EV115" s="121"/>
      <c r="EW115" s="121"/>
      <c r="EX115" s="122"/>
      <c r="EY115" s="123"/>
      <c r="EZ115" s="121"/>
      <c r="FA115" s="121"/>
      <c r="FB115" s="122"/>
      <c r="FC115" s="123"/>
      <c r="FD115" s="121"/>
      <c r="FE115" s="121"/>
      <c r="FF115" s="122"/>
      <c r="FG115" s="123"/>
      <c r="FH115" s="121"/>
      <c r="FI115" s="121"/>
      <c r="FJ115" s="122"/>
      <c r="FK115" s="123"/>
      <c r="FL115" s="121"/>
      <c r="FM115" s="121"/>
      <c r="FN115" s="122"/>
      <c r="FO115" s="123"/>
      <c r="FP115" s="121"/>
      <c r="FQ115" s="121"/>
      <c r="FR115" s="122"/>
      <c r="FS115" s="123"/>
      <c r="FT115" s="121"/>
      <c r="FU115" s="121"/>
      <c r="FV115" s="122"/>
      <c r="FW115" s="123"/>
      <c r="FX115" s="121"/>
      <c r="FY115" s="121"/>
      <c r="FZ115" s="122"/>
      <c r="GA115" s="123"/>
      <c r="GB115" s="121"/>
      <c r="GC115" s="121"/>
      <c r="GD115" s="122"/>
      <c r="GE115" s="123"/>
      <c r="GF115" s="121"/>
      <c r="GG115" s="121"/>
      <c r="GH115" s="122"/>
      <c r="GI115" s="123"/>
      <c r="GJ115" s="121"/>
      <c r="GK115" s="121"/>
      <c r="GL115" s="122"/>
      <c r="GM115" s="123"/>
      <c r="GN115" s="121"/>
      <c r="GO115" s="121"/>
      <c r="GP115" s="122"/>
      <c r="GQ115" s="123"/>
      <c r="GR115" s="121"/>
      <c r="GS115" s="121"/>
      <c r="GT115" s="122"/>
      <c r="GU115" s="123"/>
      <c r="GV115" s="121"/>
      <c r="GW115" s="121"/>
      <c r="GX115" s="122"/>
      <c r="GY115" s="123"/>
      <c r="GZ115" s="121"/>
      <c r="HA115" s="121"/>
      <c r="HB115" s="122"/>
      <c r="HC115" s="123"/>
      <c r="HD115" s="121"/>
      <c r="HE115" s="121"/>
      <c r="HF115" s="122"/>
      <c r="HG115" s="123"/>
      <c r="HH115" s="121"/>
      <c r="HI115" s="121"/>
      <c r="HJ115" s="122"/>
      <c r="HK115" s="123"/>
      <c r="HL115" s="121"/>
      <c r="HM115" s="121"/>
      <c r="HN115" s="122"/>
      <c r="HO115" s="123"/>
      <c r="HP115" s="121"/>
      <c r="HQ115" s="121"/>
      <c r="HR115" s="122"/>
      <c r="HS115" s="123"/>
      <c r="HT115" s="121"/>
      <c r="HU115" s="121"/>
      <c r="HV115" s="122"/>
      <c r="HW115" s="123"/>
      <c r="HX115" s="121"/>
      <c r="HY115" s="121"/>
      <c r="HZ115" s="122"/>
      <c r="IA115" s="123"/>
      <c r="IB115" s="121"/>
      <c r="IC115" s="121"/>
      <c r="ID115" s="122"/>
      <c r="IE115" s="123"/>
      <c r="IF115" s="121"/>
      <c r="IG115" s="121"/>
      <c r="IH115" s="122"/>
      <c r="II115" s="123"/>
      <c r="IJ115" s="121"/>
      <c r="IK115" s="121"/>
      <c r="IL115" s="122"/>
      <c r="IM115" s="123"/>
      <c r="IN115" s="121"/>
      <c r="IO115" s="121"/>
      <c r="IP115" s="122"/>
    </row>
    <row r="116" spans="1:8" ht="19.5" customHeight="1" hidden="1">
      <c r="A116" s="135"/>
      <c r="B116" s="135"/>
      <c r="C116" s="135" t="s">
        <v>31</v>
      </c>
      <c r="D116" s="143" t="s">
        <v>139</v>
      </c>
      <c r="E116" s="172">
        <f>SUM(E578)</f>
        <v>0</v>
      </c>
      <c r="F116" s="172">
        <f>SUM(F578)</f>
        <v>25000</v>
      </c>
      <c r="G116" s="172"/>
      <c r="H116" s="172">
        <f>SUM(H578)</f>
        <v>25000</v>
      </c>
    </row>
    <row r="117" spans="1:8" s="203" customFormat="1" ht="26.25" customHeight="1" hidden="1">
      <c r="A117" s="148"/>
      <c r="B117" s="137" t="s">
        <v>79</v>
      </c>
      <c r="C117" s="132"/>
      <c r="D117" s="156" t="s">
        <v>202</v>
      </c>
      <c r="E117" s="141">
        <f>SUM(E118:E138)</f>
        <v>1944600</v>
      </c>
      <c r="F117" s="141"/>
      <c r="G117" s="141"/>
      <c r="H117" s="141">
        <f>SUM(H118:H138)</f>
        <v>1944600</v>
      </c>
    </row>
    <row r="118" spans="1:8" ht="19.5" customHeight="1" hidden="1">
      <c r="A118" s="134"/>
      <c r="B118" s="134"/>
      <c r="C118" s="142" t="s">
        <v>29</v>
      </c>
      <c r="D118" s="143" t="s">
        <v>161</v>
      </c>
      <c r="E118" s="172">
        <f>SUM(E595)</f>
        <v>243550</v>
      </c>
      <c r="F118" s="172"/>
      <c r="G118" s="172"/>
      <c r="H118" s="172">
        <f>SUM(H595)</f>
        <v>243550</v>
      </c>
    </row>
    <row r="119" spans="1:8" ht="19.5" customHeight="1" hidden="1">
      <c r="A119" s="134"/>
      <c r="B119" s="134"/>
      <c r="C119" s="142" t="s">
        <v>20</v>
      </c>
      <c r="D119" s="143" t="s">
        <v>132</v>
      </c>
      <c r="E119" s="172">
        <f aca="true" t="shared" si="15" ref="E119:E130">SUM(E596)</f>
        <v>6621</v>
      </c>
      <c r="F119" s="172"/>
      <c r="G119" s="172"/>
      <c r="H119" s="172">
        <f aca="true" t="shared" si="16" ref="H119:H138">SUM(H596)</f>
        <v>6621</v>
      </c>
    </row>
    <row r="120" spans="1:8" ht="19.5" customHeight="1" hidden="1">
      <c r="A120" s="134"/>
      <c r="B120" s="134"/>
      <c r="C120" s="142" t="s">
        <v>21</v>
      </c>
      <c r="D120" s="143" t="s">
        <v>134</v>
      </c>
      <c r="E120" s="172">
        <f t="shared" si="15"/>
        <v>530</v>
      </c>
      <c r="F120" s="172"/>
      <c r="G120" s="172"/>
      <c r="H120" s="172">
        <f t="shared" si="16"/>
        <v>530</v>
      </c>
    </row>
    <row r="121" spans="1:8" ht="30" customHeight="1" hidden="1">
      <c r="A121" s="134"/>
      <c r="B121" s="134"/>
      <c r="C121" s="142" t="s">
        <v>71</v>
      </c>
      <c r="D121" s="143" t="s">
        <v>162</v>
      </c>
      <c r="E121" s="172">
        <f t="shared" si="15"/>
        <v>1203195</v>
      </c>
      <c r="F121" s="172"/>
      <c r="G121" s="172"/>
      <c r="H121" s="172">
        <f t="shared" si="16"/>
        <v>1203195</v>
      </c>
    </row>
    <row r="122" spans="1:8" ht="30" customHeight="1" hidden="1">
      <c r="A122" s="134"/>
      <c r="B122" s="134"/>
      <c r="C122" s="142" t="s">
        <v>72</v>
      </c>
      <c r="D122" s="143" t="s">
        <v>163</v>
      </c>
      <c r="E122" s="172">
        <f t="shared" si="15"/>
        <v>32100</v>
      </c>
      <c r="F122" s="172"/>
      <c r="G122" s="172"/>
      <c r="H122" s="172">
        <f t="shared" si="16"/>
        <v>32100</v>
      </c>
    </row>
    <row r="123" spans="1:8" ht="30" customHeight="1" hidden="1">
      <c r="A123" s="134"/>
      <c r="B123" s="134"/>
      <c r="C123" s="142" t="s">
        <v>73</v>
      </c>
      <c r="D123" s="143" t="s">
        <v>164</v>
      </c>
      <c r="E123" s="172">
        <f t="shared" si="15"/>
        <v>101266</v>
      </c>
      <c r="F123" s="172"/>
      <c r="G123" s="172"/>
      <c r="H123" s="172">
        <f t="shared" si="16"/>
        <v>101266</v>
      </c>
    </row>
    <row r="124" spans="1:8" ht="19.5" customHeight="1" hidden="1">
      <c r="A124" s="134"/>
      <c r="B124" s="134"/>
      <c r="C124" s="142" t="s">
        <v>22</v>
      </c>
      <c r="D124" s="143" t="s">
        <v>135</v>
      </c>
      <c r="E124" s="172">
        <f t="shared" si="15"/>
        <v>1400</v>
      </c>
      <c r="F124" s="172"/>
      <c r="G124" s="172"/>
      <c r="H124" s="172">
        <f t="shared" si="16"/>
        <v>1400</v>
      </c>
    </row>
    <row r="125" spans="1:8" ht="19.5" customHeight="1" hidden="1">
      <c r="A125" s="134"/>
      <c r="B125" s="134"/>
      <c r="C125" s="142" t="s">
        <v>23</v>
      </c>
      <c r="D125" s="143" t="s">
        <v>136</v>
      </c>
      <c r="E125" s="172">
        <f t="shared" si="15"/>
        <v>180</v>
      </c>
      <c r="F125" s="172"/>
      <c r="G125" s="172"/>
      <c r="H125" s="172">
        <f t="shared" si="16"/>
        <v>180</v>
      </c>
    </row>
    <row r="126" spans="1:8" ht="19.5" customHeight="1" hidden="1">
      <c r="A126" s="135"/>
      <c r="B126" s="135"/>
      <c r="C126" s="160" t="s">
        <v>12</v>
      </c>
      <c r="D126" s="143" t="s">
        <v>137</v>
      </c>
      <c r="E126" s="172">
        <f t="shared" si="15"/>
        <v>62175</v>
      </c>
      <c r="F126" s="172"/>
      <c r="G126" s="172"/>
      <c r="H126" s="172">
        <f t="shared" si="16"/>
        <v>62175</v>
      </c>
    </row>
    <row r="127" spans="1:8" ht="19.5" customHeight="1" hidden="1">
      <c r="A127" s="134" t="s">
        <v>37</v>
      </c>
      <c r="B127" s="134" t="s">
        <v>79</v>
      </c>
      <c r="C127" s="142" t="s">
        <v>77</v>
      </c>
      <c r="D127" s="143" t="s">
        <v>273</v>
      </c>
      <c r="E127" s="172">
        <f t="shared" si="15"/>
        <v>200000</v>
      </c>
      <c r="F127" s="172"/>
      <c r="G127" s="172"/>
      <c r="H127" s="172">
        <f t="shared" si="16"/>
        <v>200000</v>
      </c>
    </row>
    <row r="128" spans="1:8" ht="19.5" customHeight="1" hidden="1">
      <c r="A128" s="134"/>
      <c r="B128" s="134"/>
      <c r="C128" s="142" t="s">
        <v>30</v>
      </c>
      <c r="D128" s="143" t="s">
        <v>138</v>
      </c>
      <c r="E128" s="172">
        <f t="shared" si="15"/>
        <v>38200</v>
      </c>
      <c r="F128" s="172"/>
      <c r="G128" s="172"/>
      <c r="H128" s="172">
        <f t="shared" si="16"/>
        <v>38200</v>
      </c>
    </row>
    <row r="129" spans="1:8" ht="19.5" customHeight="1" hidden="1">
      <c r="A129" s="134"/>
      <c r="B129" s="134"/>
      <c r="C129" s="134" t="s">
        <v>31</v>
      </c>
      <c r="D129" s="143" t="s">
        <v>139</v>
      </c>
      <c r="E129" s="172">
        <f t="shared" si="15"/>
        <v>8450</v>
      </c>
      <c r="F129" s="172"/>
      <c r="G129" s="172"/>
      <c r="H129" s="172">
        <f t="shared" si="16"/>
        <v>8450</v>
      </c>
    </row>
    <row r="130" spans="1:8" ht="19.5" customHeight="1" hidden="1">
      <c r="A130" s="134"/>
      <c r="B130" s="134"/>
      <c r="C130" s="134" t="s">
        <v>248</v>
      </c>
      <c r="D130" s="143" t="s">
        <v>249</v>
      </c>
      <c r="E130" s="172">
        <f t="shared" si="15"/>
        <v>8200</v>
      </c>
      <c r="F130" s="172"/>
      <c r="G130" s="172"/>
      <c r="H130" s="172">
        <f t="shared" si="16"/>
        <v>8200</v>
      </c>
    </row>
    <row r="131" spans="1:8" ht="19.5" customHeight="1" hidden="1">
      <c r="A131" s="134"/>
      <c r="B131" s="134"/>
      <c r="C131" s="134" t="s">
        <v>8</v>
      </c>
      <c r="D131" s="143" t="s">
        <v>131</v>
      </c>
      <c r="E131" s="172">
        <f aca="true" t="shared" si="17" ref="E131:E138">SUM(E608)</f>
        <v>23100</v>
      </c>
      <c r="F131" s="172"/>
      <c r="G131" s="172"/>
      <c r="H131" s="172">
        <f t="shared" si="16"/>
        <v>23100</v>
      </c>
    </row>
    <row r="132" spans="1:8" ht="19.5" customHeight="1" hidden="1">
      <c r="A132" s="134"/>
      <c r="B132" s="134"/>
      <c r="C132" s="134" t="s">
        <v>26</v>
      </c>
      <c r="D132" s="143" t="s">
        <v>140</v>
      </c>
      <c r="E132" s="172">
        <f t="shared" si="17"/>
        <v>2200</v>
      </c>
      <c r="F132" s="172"/>
      <c r="G132" s="172"/>
      <c r="H132" s="172">
        <f t="shared" si="16"/>
        <v>2200</v>
      </c>
    </row>
    <row r="133" spans="1:8" ht="19.5" customHeight="1" hidden="1">
      <c r="A133" s="147"/>
      <c r="B133" s="147"/>
      <c r="C133" s="160" t="s">
        <v>32</v>
      </c>
      <c r="D133" s="143" t="s">
        <v>141</v>
      </c>
      <c r="E133" s="172">
        <f t="shared" si="17"/>
        <v>2400</v>
      </c>
      <c r="F133" s="172"/>
      <c r="G133" s="172"/>
      <c r="H133" s="172">
        <f t="shared" si="16"/>
        <v>2400</v>
      </c>
    </row>
    <row r="134" spans="1:8" ht="19.5" customHeight="1" hidden="1">
      <c r="A134" s="145"/>
      <c r="B134" s="145"/>
      <c r="C134" s="146" t="s">
        <v>33</v>
      </c>
      <c r="D134" s="143" t="s">
        <v>166</v>
      </c>
      <c r="E134" s="172">
        <f t="shared" si="17"/>
        <v>690</v>
      </c>
      <c r="F134" s="172"/>
      <c r="G134" s="172"/>
      <c r="H134" s="172">
        <f t="shared" si="16"/>
        <v>690</v>
      </c>
    </row>
    <row r="135" spans="1:8" ht="19.5" customHeight="1" hidden="1">
      <c r="A135" s="145"/>
      <c r="B135" s="145"/>
      <c r="C135" s="146" t="s">
        <v>34</v>
      </c>
      <c r="D135" s="143" t="s">
        <v>149</v>
      </c>
      <c r="E135" s="172">
        <f t="shared" si="17"/>
        <v>10300</v>
      </c>
      <c r="F135" s="172"/>
      <c r="G135" s="172"/>
      <c r="H135" s="172">
        <f t="shared" si="16"/>
        <v>10300</v>
      </c>
    </row>
    <row r="136" spans="1:8" ht="19.5" customHeight="1" hidden="1">
      <c r="A136" s="145"/>
      <c r="B136" s="145"/>
      <c r="C136" s="146" t="s">
        <v>80</v>
      </c>
      <c r="D136" s="143" t="s">
        <v>167</v>
      </c>
      <c r="E136" s="172">
        <f t="shared" si="17"/>
        <v>43</v>
      </c>
      <c r="F136" s="172"/>
      <c r="G136" s="172"/>
      <c r="H136" s="172">
        <f t="shared" si="16"/>
        <v>43</v>
      </c>
    </row>
    <row r="137" spans="1:8" ht="19.5" customHeight="1" hidden="1">
      <c r="A137" s="145"/>
      <c r="B137" s="145"/>
      <c r="C137" s="146" t="s">
        <v>65</v>
      </c>
      <c r="D137" s="143" t="s">
        <v>151</v>
      </c>
      <c r="E137" s="172">
        <f t="shared" si="17"/>
        <v>0</v>
      </c>
      <c r="F137" s="172"/>
      <c r="G137" s="172"/>
      <c r="H137" s="172">
        <f t="shared" si="16"/>
        <v>0</v>
      </c>
    </row>
    <row r="138" spans="1:8" ht="19.5" customHeight="1" hidden="1">
      <c r="A138" s="145"/>
      <c r="B138" s="145"/>
      <c r="C138" s="146" t="s">
        <v>69</v>
      </c>
      <c r="D138" s="143" t="s">
        <v>159</v>
      </c>
      <c r="E138" s="172">
        <f t="shared" si="17"/>
        <v>0</v>
      </c>
      <c r="F138" s="172"/>
      <c r="G138" s="172"/>
      <c r="H138" s="172">
        <f t="shared" si="16"/>
        <v>0</v>
      </c>
    </row>
    <row r="139" spans="1:8" s="203" customFormat="1" ht="19.5" customHeight="1" hidden="1">
      <c r="A139" s="167"/>
      <c r="B139" s="168" t="s">
        <v>47</v>
      </c>
      <c r="C139" s="168"/>
      <c r="D139" s="166" t="s">
        <v>200</v>
      </c>
      <c r="E139" s="169">
        <f>SUM(E140)</f>
        <v>900</v>
      </c>
      <c r="F139" s="169"/>
      <c r="G139" s="169"/>
      <c r="H139" s="169">
        <f>SUM(H140)</f>
        <v>900</v>
      </c>
    </row>
    <row r="140" spans="1:8" ht="19.5" customHeight="1" hidden="1">
      <c r="A140" s="160"/>
      <c r="B140" s="160"/>
      <c r="C140" s="160" t="s">
        <v>26</v>
      </c>
      <c r="D140" s="143" t="s">
        <v>140</v>
      </c>
      <c r="E140" s="144">
        <f>SUM(E460)</f>
        <v>900</v>
      </c>
      <c r="F140" s="144"/>
      <c r="G140" s="144"/>
      <c r="H140" s="144">
        <f>SUM(H460)</f>
        <v>900</v>
      </c>
    </row>
    <row r="141" spans="1:8" ht="19.5" customHeight="1" hidden="1">
      <c r="A141" s="157">
        <v>757</v>
      </c>
      <c r="B141" s="150"/>
      <c r="C141" s="150"/>
      <c r="D141" s="151" t="s">
        <v>168</v>
      </c>
      <c r="E141" s="171">
        <f aca="true" t="shared" si="18" ref="E141:H142">SUM(E142)</f>
        <v>308545</v>
      </c>
      <c r="F141" s="171"/>
      <c r="G141" s="171"/>
      <c r="H141" s="171">
        <f t="shared" si="18"/>
        <v>308545</v>
      </c>
    </row>
    <row r="142" spans="1:8" s="203" customFormat="1" ht="37.5" customHeight="1" hidden="1">
      <c r="A142" s="174"/>
      <c r="B142" s="168" t="s">
        <v>50</v>
      </c>
      <c r="C142" s="175"/>
      <c r="D142" s="159" t="s">
        <v>203</v>
      </c>
      <c r="E142" s="169">
        <f t="shared" si="18"/>
        <v>308545</v>
      </c>
      <c r="F142" s="169"/>
      <c r="G142" s="169"/>
      <c r="H142" s="169">
        <f t="shared" si="18"/>
        <v>308545</v>
      </c>
    </row>
    <row r="143" spans="1:8" ht="33.75" customHeight="1" hidden="1">
      <c r="A143" s="160"/>
      <c r="B143" s="160"/>
      <c r="C143" s="160" t="s">
        <v>51</v>
      </c>
      <c r="D143" s="143" t="s">
        <v>252</v>
      </c>
      <c r="E143" s="144">
        <f>SUM(E462)</f>
        <v>308545</v>
      </c>
      <c r="F143" s="144"/>
      <c r="G143" s="144"/>
      <c r="H143" s="144">
        <f>SUM(H462)</f>
        <v>308545</v>
      </c>
    </row>
    <row r="144" spans="1:8" ht="19.5" customHeight="1" hidden="1">
      <c r="A144" s="157">
        <v>758</v>
      </c>
      <c r="B144" s="150"/>
      <c r="C144" s="150"/>
      <c r="D144" s="151" t="s">
        <v>169</v>
      </c>
      <c r="E144" s="171">
        <f aca="true" t="shared" si="19" ref="E144:H145">SUM(E145)</f>
        <v>339000</v>
      </c>
      <c r="F144" s="171"/>
      <c r="G144" s="171">
        <f t="shared" si="19"/>
        <v>25000</v>
      </c>
      <c r="H144" s="171">
        <f t="shared" si="19"/>
        <v>314000</v>
      </c>
    </row>
    <row r="145" spans="1:8" s="203" customFormat="1" ht="19.5" customHeight="1" hidden="1">
      <c r="A145" s="174"/>
      <c r="B145" s="168" t="s">
        <v>82</v>
      </c>
      <c r="C145" s="175"/>
      <c r="D145" s="154" t="s">
        <v>204</v>
      </c>
      <c r="E145" s="169">
        <f t="shared" si="19"/>
        <v>339000</v>
      </c>
      <c r="F145" s="169"/>
      <c r="G145" s="169">
        <f t="shared" si="19"/>
        <v>25000</v>
      </c>
      <c r="H145" s="169">
        <f t="shared" si="19"/>
        <v>314000</v>
      </c>
    </row>
    <row r="146" spans="1:8" ht="19.5" customHeight="1" hidden="1">
      <c r="A146" s="160"/>
      <c r="B146" s="160"/>
      <c r="C146" s="160" t="s">
        <v>83</v>
      </c>
      <c r="D146" s="143" t="s">
        <v>170</v>
      </c>
      <c r="E146" s="144">
        <f>SUM(E464)</f>
        <v>339000</v>
      </c>
      <c r="F146" s="144"/>
      <c r="G146" s="144">
        <f>SUM(G464)</f>
        <v>25000</v>
      </c>
      <c r="H146" s="144">
        <f>SUM(H464)</f>
        <v>314000</v>
      </c>
    </row>
    <row r="147" spans="1:8" ht="19.5" customHeight="1" hidden="1">
      <c r="A147" s="157">
        <v>801</v>
      </c>
      <c r="B147" s="150"/>
      <c r="C147" s="150"/>
      <c r="D147" s="151" t="s">
        <v>171</v>
      </c>
      <c r="E147" s="171">
        <f>SUM(E148,E155,E162,E180,E201,E203)</f>
        <v>13508386</v>
      </c>
      <c r="F147" s="171">
        <f>SUM(F148,F155,F162,F180,F201,F203)</f>
        <v>623971</v>
      </c>
      <c r="G147" s="171">
        <f>SUM(G148,G155,G162,G180,G201,G203)</f>
        <v>623971</v>
      </c>
      <c r="H147" s="171">
        <f>SUM(H148,H155,H162,H180,H201,H203)</f>
        <v>13508386</v>
      </c>
    </row>
    <row r="148" spans="1:8" s="202" customFormat="1" ht="19.5" customHeight="1" hidden="1">
      <c r="A148" s="174"/>
      <c r="B148" s="168" t="s">
        <v>84</v>
      </c>
      <c r="C148" s="175"/>
      <c r="D148" s="176" t="s">
        <v>205</v>
      </c>
      <c r="E148" s="169">
        <f>SUM(E149:E154)</f>
        <v>173282</v>
      </c>
      <c r="F148" s="169"/>
      <c r="G148" s="169"/>
      <c r="H148" s="169">
        <f>SUM(H149:H154)</f>
        <v>173282</v>
      </c>
    </row>
    <row r="149" spans="1:8" ht="21" customHeight="1" hidden="1">
      <c r="A149" s="146"/>
      <c r="B149" s="146"/>
      <c r="C149" s="146" t="s">
        <v>29</v>
      </c>
      <c r="D149" s="143" t="s">
        <v>161</v>
      </c>
      <c r="E149" s="170">
        <f aca="true" t="shared" si="20" ref="E149:E154">SUM(E628)</f>
        <v>7648</v>
      </c>
      <c r="F149" s="170"/>
      <c r="G149" s="170"/>
      <c r="H149" s="170">
        <f aca="true" t="shared" si="21" ref="H149:H154">SUM(H628)</f>
        <v>7648</v>
      </c>
    </row>
    <row r="150" spans="1:8" ht="19.5" customHeight="1" hidden="1">
      <c r="A150" s="146"/>
      <c r="B150" s="146"/>
      <c r="C150" s="146" t="s">
        <v>20</v>
      </c>
      <c r="D150" s="143" t="s">
        <v>132</v>
      </c>
      <c r="E150" s="170">
        <f t="shared" si="20"/>
        <v>117657</v>
      </c>
      <c r="F150" s="170"/>
      <c r="G150" s="170"/>
      <c r="H150" s="170">
        <f t="shared" si="21"/>
        <v>117657</v>
      </c>
    </row>
    <row r="151" spans="1:8" ht="19.5" customHeight="1" hidden="1">
      <c r="A151" s="146"/>
      <c r="B151" s="146"/>
      <c r="C151" s="146" t="s">
        <v>21</v>
      </c>
      <c r="D151" s="143" t="s">
        <v>134</v>
      </c>
      <c r="E151" s="170">
        <f t="shared" si="20"/>
        <v>9827</v>
      </c>
      <c r="F151" s="170"/>
      <c r="G151" s="170"/>
      <c r="H151" s="170">
        <f t="shared" si="21"/>
        <v>9827</v>
      </c>
    </row>
    <row r="152" spans="1:8" ht="19.5" customHeight="1" hidden="1">
      <c r="A152" s="146"/>
      <c r="B152" s="146"/>
      <c r="C152" s="146" t="s">
        <v>22</v>
      </c>
      <c r="D152" s="143" t="s">
        <v>135</v>
      </c>
      <c r="E152" s="170">
        <f t="shared" si="20"/>
        <v>26134</v>
      </c>
      <c r="F152" s="170"/>
      <c r="G152" s="170"/>
      <c r="H152" s="170">
        <f t="shared" si="21"/>
        <v>26134</v>
      </c>
    </row>
    <row r="153" spans="1:8" ht="19.5" customHeight="1" hidden="1">
      <c r="A153" s="146"/>
      <c r="B153" s="146"/>
      <c r="C153" s="146" t="s">
        <v>23</v>
      </c>
      <c r="D153" s="143" t="s">
        <v>136</v>
      </c>
      <c r="E153" s="170">
        <f t="shared" si="20"/>
        <v>3611</v>
      </c>
      <c r="F153" s="170"/>
      <c r="G153" s="170"/>
      <c r="H153" s="170">
        <f t="shared" si="21"/>
        <v>3611</v>
      </c>
    </row>
    <row r="154" spans="1:8" ht="23.25" customHeight="1" hidden="1">
      <c r="A154" s="160"/>
      <c r="B154" s="160"/>
      <c r="C154" s="160" t="s">
        <v>33</v>
      </c>
      <c r="D154" s="143" t="s">
        <v>166</v>
      </c>
      <c r="E154" s="144">
        <f t="shared" si="20"/>
        <v>8405</v>
      </c>
      <c r="F154" s="144"/>
      <c r="G154" s="144"/>
      <c r="H154" s="144">
        <f t="shared" si="21"/>
        <v>8405</v>
      </c>
    </row>
    <row r="155" spans="1:8" s="202" customFormat="1" ht="19.5" customHeight="1" hidden="1">
      <c r="A155" s="168"/>
      <c r="B155" s="168" t="s">
        <v>85</v>
      </c>
      <c r="C155" s="168"/>
      <c r="D155" s="138" t="s">
        <v>206</v>
      </c>
      <c r="E155" s="169">
        <f>SUM(E156:E161)</f>
        <v>352358</v>
      </c>
      <c r="F155" s="169"/>
      <c r="G155" s="169"/>
      <c r="H155" s="169">
        <f>SUM(H156:H161)</f>
        <v>352358</v>
      </c>
    </row>
    <row r="156" spans="1:8" ht="23.25" customHeight="1" hidden="1">
      <c r="A156" s="146"/>
      <c r="B156" s="146"/>
      <c r="C156" s="146" t="s">
        <v>29</v>
      </c>
      <c r="D156" s="143" t="s">
        <v>161</v>
      </c>
      <c r="E156" s="170">
        <f aca="true" t="shared" si="22" ref="E156:E161">SUM(E635)</f>
        <v>15000</v>
      </c>
      <c r="F156" s="170"/>
      <c r="G156" s="170"/>
      <c r="H156" s="170">
        <f aca="true" t="shared" si="23" ref="H156:H161">SUM(H635)</f>
        <v>15000</v>
      </c>
    </row>
    <row r="157" spans="1:8" ht="19.5" customHeight="1" hidden="1">
      <c r="A157" s="146"/>
      <c r="B157" s="146"/>
      <c r="C157" s="146" t="s">
        <v>20</v>
      </c>
      <c r="D157" s="143" t="s">
        <v>132</v>
      </c>
      <c r="E157" s="170">
        <f t="shared" si="22"/>
        <v>241227</v>
      </c>
      <c r="F157" s="170"/>
      <c r="G157" s="170"/>
      <c r="H157" s="170">
        <f t="shared" si="23"/>
        <v>241227</v>
      </c>
    </row>
    <row r="158" spans="1:8" ht="19.5" customHeight="1" hidden="1">
      <c r="A158" s="146"/>
      <c r="B158" s="146"/>
      <c r="C158" s="146" t="s">
        <v>21</v>
      </c>
      <c r="D158" s="143" t="s">
        <v>134</v>
      </c>
      <c r="E158" s="170">
        <f t="shared" si="22"/>
        <v>19945</v>
      </c>
      <c r="F158" s="170"/>
      <c r="G158" s="170"/>
      <c r="H158" s="170">
        <f t="shared" si="23"/>
        <v>19945</v>
      </c>
    </row>
    <row r="159" spans="1:8" ht="19.5" customHeight="1" hidden="1">
      <c r="A159" s="146"/>
      <c r="B159" s="146"/>
      <c r="C159" s="146" t="s">
        <v>22</v>
      </c>
      <c r="D159" s="143" t="s">
        <v>135</v>
      </c>
      <c r="E159" s="170">
        <f t="shared" si="22"/>
        <v>52037</v>
      </c>
      <c r="F159" s="170"/>
      <c r="G159" s="170"/>
      <c r="H159" s="170">
        <f t="shared" si="23"/>
        <v>52037</v>
      </c>
    </row>
    <row r="160" spans="1:8" ht="19.5" customHeight="1" hidden="1">
      <c r="A160" s="146"/>
      <c r="B160" s="146"/>
      <c r="C160" s="146" t="s">
        <v>23</v>
      </c>
      <c r="D160" s="143" t="s">
        <v>136</v>
      </c>
      <c r="E160" s="170">
        <f t="shared" si="22"/>
        <v>7191</v>
      </c>
      <c r="F160" s="170"/>
      <c r="G160" s="170"/>
      <c r="H160" s="170">
        <f t="shared" si="23"/>
        <v>7191</v>
      </c>
    </row>
    <row r="161" spans="1:8" ht="19.5" customHeight="1" hidden="1">
      <c r="A161" s="160"/>
      <c r="B161" s="160"/>
      <c r="C161" s="160" t="s">
        <v>33</v>
      </c>
      <c r="D161" s="143" t="s">
        <v>166</v>
      </c>
      <c r="E161" s="144">
        <f t="shared" si="22"/>
        <v>16958</v>
      </c>
      <c r="F161" s="144"/>
      <c r="G161" s="144"/>
      <c r="H161" s="144">
        <f t="shared" si="23"/>
        <v>16958</v>
      </c>
    </row>
    <row r="162" spans="1:8" s="202" customFormat="1" ht="19.5" customHeight="1" hidden="1">
      <c r="A162" s="168"/>
      <c r="B162" s="168" t="s">
        <v>39</v>
      </c>
      <c r="C162" s="168"/>
      <c r="D162" s="138" t="s">
        <v>207</v>
      </c>
      <c r="E162" s="169">
        <f>SUM(E163:E179)</f>
        <v>1303634</v>
      </c>
      <c r="F162" s="169"/>
      <c r="G162" s="169"/>
      <c r="H162" s="169">
        <f>SUM(H163:H179)</f>
        <v>1303634</v>
      </c>
    </row>
    <row r="163" spans="1:8" ht="21" customHeight="1" hidden="1">
      <c r="A163" s="146"/>
      <c r="B163" s="146"/>
      <c r="C163" s="146" t="s">
        <v>29</v>
      </c>
      <c r="D163" s="143" t="s">
        <v>161</v>
      </c>
      <c r="E163" s="170">
        <f aca="true" t="shared" si="24" ref="E163:E179">SUM(E671)</f>
        <v>4156</v>
      </c>
      <c r="F163" s="170"/>
      <c r="G163" s="170"/>
      <c r="H163" s="170">
        <f>SUM(H671)</f>
        <v>4156</v>
      </c>
    </row>
    <row r="164" spans="1:8" ht="21" customHeight="1" hidden="1">
      <c r="A164" s="146"/>
      <c r="B164" s="146"/>
      <c r="C164" s="146" t="s">
        <v>102</v>
      </c>
      <c r="D164" s="143" t="s">
        <v>186</v>
      </c>
      <c r="E164" s="170">
        <f t="shared" si="24"/>
        <v>1000</v>
      </c>
      <c r="F164" s="170"/>
      <c r="G164" s="170"/>
      <c r="H164" s="170">
        <f aca="true" t="shared" si="25" ref="H164:H179">SUM(H672)</f>
        <v>1000</v>
      </c>
    </row>
    <row r="165" spans="1:8" ht="19.5" customHeight="1" hidden="1">
      <c r="A165" s="146"/>
      <c r="B165" s="146"/>
      <c r="C165" s="146" t="s">
        <v>20</v>
      </c>
      <c r="D165" s="143" t="s">
        <v>132</v>
      </c>
      <c r="E165" s="170">
        <f t="shared" si="24"/>
        <v>868366</v>
      </c>
      <c r="F165" s="170"/>
      <c r="G165" s="170"/>
      <c r="H165" s="170">
        <f t="shared" si="25"/>
        <v>868366</v>
      </c>
    </row>
    <row r="166" spans="1:8" ht="19.5" customHeight="1" hidden="1">
      <c r="A166" s="146"/>
      <c r="B166" s="146"/>
      <c r="C166" s="146" t="s">
        <v>21</v>
      </c>
      <c r="D166" s="143" t="s">
        <v>134</v>
      </c>
      <c r="E166" s="170">
        <f t="shared" si="24"/>
        <v>74379</v>
      </c>
      <c r="F166" s="170"/>
      <c r="G166" s="170"/>
      <c r="H166" s="170">
        <f t="shared" si="25"/>
        <v>74379</v>
      </c>
    </row>
    <row r="167" spans="1:8" ht="19.5" customHeight="1" hidden="1">
      <c r="A167" s="146"/>
      <c r="B167" s="146"/>
      <c r="C167" s="146" t="s">
        <v>22</v>
      </c>
      <c r="D167" s="143" t="s">
        <v>135</v>
      </c>
      <c r="E167" s="170">
        <f t="shared" si="24"/>
        <v>168657</v>
      </c>
      <c r="F167" s="170"/>
      <c r="G167" s="170"/>
      <c r="H167" s="170">
        <f t="shared" si="25"/>
        <v>168657</v>
      </c>
    </row>
    <row r="168" spans="1:8" ht="19.5" customHeight="1" hidden="1">
      <c r="A168" s="146"/>
      <c r="B168" s="146"/>
      <c r="C168" s="146" t="s">
        <v>23</v>
      </c>
      <c r="D168" s="143" t="s">
        <v>136</v>
      </c>
      <c r="E168" s="170">
        <f t="shared" si="24"/>
        <v>22990</v>
      </c>
      <c r="F168" s="170"/>
      <c r="G168" s="170"/>
      <c r="H168" s="170">
        <f t="shared" si="25"/>
        <v>22990</v>
      </c>
    </row>
    <row r="169" spans="1:8" ht="21" customHeight="1" hidden="1">
      <c r="A169" s="146"/>
      <c r="B169" s="146"/>
      <c r="C169" s="146" t="s">
        <v>63</v>
      </c>
      <c r="D169" s="143" t="s">
        <v>172</v>
      </c>
      <c r="E169" s="170">
        <f t="shared" si="24"/>
        <v>0</v>
      </c>
      <c r="F169" s="170"/>
      <c r="G169" s="170"/>
      <c r="H169" s="170">
        <f t="shared" si="25"/>
        <v>0</v>
      </c>
    </row>
    <row r="170" spans="1:8" ht="19.5" customHeight="1" hidden="1">
      <c r="A170" s="146"/>
      <c r="B170" s="146"/>
      <c r="C170" s="146" t="s">
        <v>12</v>
      </c>
      <c r="D170" s="143" t="s">
        <v>137</v>
      </c>
      <c r="E170" s="170">
        <f t="shared" si="24"/>
        <v>6619</v>
      </c>
      <c r="F170" s="170"/>
      <c r="G170" s="170"/>
      <c r="H170" s="170">
        <f t="shared" si="25"/>
        <v>6619</v>
      </c>
    </row>
    <row r="171" spans="1:8" ht="19.5" customHeight="1" hidden="1">
      <c r="A171" s="146"/>
      <c r="B171" s="146"/>
      <c r="C171" s="146" t="s">
        <v>87</v>
      </c>
      <c r="D171" s="143" t="s">
        <v>173</v>
      </c>
      <c r="E171" s="170">
        <f t="shared" si="24"/>
        <v>2326</v>
      </c>
      <c r="F171" s="170"/>
      <c r="G171" s="170"/>
      <c r="H171" s="170">
        <f t="shared" si="25"/>
        <v>2326</v>
      </c>
    </row>
    <row r="172" spans="1:8" ht="19.5" customHeight="1" hidden="1">
      <c r="A172" s="146"/>
      <c r="B172" s="146"/>
      <c r="C172" s="146" t="s">
        <v>30</v>
      </c>
      <c r="D172" s="143" t="s">
        <v>138</v>
      </c>
      <c r="E172" s="170">
        <f t="shared" si="24"/>
        <v>34265</v>
      </c>
      <c r="F172" s="170"/>
      <c r="G172" s="170"/>
      <c r="H172" s="170">
        <f t="shared" si="25"/>
        <v>34265</v>
      </c>
    </row>
    <row r="173" spans="1:8" ht="19.5" customHeight="1" hidden="1">
      <c r="A173" s="146"/>
      <c r="B173" s="146"/>
      <c r="C173" s="146" t="s">
        <v>31</v>
      </c>
      <c r="D173" s="143" t="s">
        <v>139</v>
      </c>
      <c r="E173" s="170">
        <f t="shared" si="24"/>
        <v>8793</v>
      </c>
      <c r="F173" s="170"/>
      <c r="G173" s="170"/>
      <c r="H173" s="170">
        <f t="shared" si="25"/>
        <v>8793</v>
      </c>
    </row>
    <row r="174" spans="1:8" ht="19.5" customHeight="1" hidden="1">
      <c r="A174" s="146"/>
      <c r="B174" s="146"/>
      <c r="C174" s="146" t="s">
        <v>8</v>
      </c>
      <c r="D174" s="143" t="s">
        <v>131</v>
      </c>
      <c r="E174" s="170">
        <f t="shared" si="24"/>
        <v>17008</v>
      </c>
      <c r="F174" s="170"/>
      <c r="G174" s="170"/>
      <c r="H174" s="170">
        <f t="shared" si="25"/>
        <v>17008</v>
      </c>
    </row>
    <row r="175" spans="1:8" ht="19.5" customHeight="1" hidden="1">
      <c r="A175" s="146"/>
      <c r="B175" s="146"/>
      <c r="C175" s="146" t="s">
        <v>26</v>
      </c>
      <c r="D175" s="143" t="s">
        <v>140</v>
      </c>
      <c r="E175" s="170">
        <f t="shared" si="24"/>
        <v>4111</v>
      </c>
      <c r="F175" s="170"/>
      <c r="G175" s="170"/>
      <c r="H175" s="170">
        <f t="shared" si="25"/>
        <v>4111</v>
      </c>
    </row>
    <row r="176" spans="1:8" ht="19.5" customHeight="1" hidden="1">
      <c r="A176" s="146"/>
      <c r="B176" s="146"/>
      <c r="C176" s="146" t="s">
        <v>32</v>
      </c>
      <c r="D176" s="143" t="s">
        <v>141</v>
      </c>
      <c r="E176" s="170">
        <f t="shared" si="24"/>
        <v>2214</v>
      </c>
      <c r="F176" s="170"/>
      <c r="G176" s="170"/>
      <c r="H176" s="170">
        <f t="shared" si="25"/>
        <v>2214</v>
      </c>
    </row>
    <row r="177" spans="1:8" ht="25.5" customHeight="1" hidden="1">
      <c r="A177" s="146"/>
      <c r="B177" s="146"/>
      <c r="C177" s="146" t="s">
        <v>33</v>
      </c>
      <c r="D177" s="143" t="s">
        <v>166</v>
      </c>
      <c r="E177" s="170">
        <f t="shared" si="24"/>
        <v>88710</v>
      </c>
      <c r="F177" s="170"/>
      <c r="G177" s="170"/>
      <c r="H177" s="170">
        <f t="shared" si="25"/>
        <v>88710</v>
      </c>
    </row>
    <row r="178" spans="1:8" ht="25.5" customHeight="1" hidden="1">
      <c r="A178" s="160"/>
      <c r="B178" s="160"/>
      <c r="C178" s="160" t="s">
        <v>88</v>
      </c>
      <c r="D178" s="143" t="s">
        <v>176</v>
      </c>
      <c r="E178" s="144">
        <f t="shared" si="24"/>
        <v>40</v>
      </c>
      <c r="F178" s="144"/>
      <c r="G178" s="144"/>
      <c r="H178" s="144">
        <f t="shared" si="25"/>
        <v>40</v>
      </c>
    </row>
    <row r="179" spans="1:8" ht="25.5" customHeight="1" hidden="1">
      <c r="A179" s="160"/>
      <c r="B179" s="160"/>
      <c r="C179" s="160" t="s">
        <v>69</v>
      </c>
      <c r="D179" s="143" t="s">
        <v>159</v>
      </c>
      <c r="E179" s="144">
        <f t="shared" si="24"/>
        <v>0</v>
      </c>
      <c r="F179" s="144"/>
      <c r="G179" s="144"/>
      <c r="H179" s="144">
        <f t="shared" si="25"/>
        <v>0</v>
      </c>
    </row>
    <row r="180" spans="1:8" s="202" customFormat="1" ht="19.5" customHeight="1" hidden="1">
      <c r="A180" s="168"/>
      <c r="B180" s="168" t="s">
        <v>48</v>
      </c>
      <c r="C180" s="168"/>
      <c r="D180" s="138" t="s">
        <v>208</v>
      </c>
      <c r="E180" s="169">
        <f>SUM(E181:E200)</f>
        <v>11515958</v>
      </c>
      <c r="F180" s="169">
        <f>SUM(F181:F200)</f>
        <v>577035</v>
      </c>
      <c r="G180" s="169">
        <f>SUM(G181:G200)</f>
        <v>577035</v>
      </c>
      <c r="H180" s="169">
        <f>SUM(E180:F180)-G180</f>
        <v>11515958</v>
      </c>
    </row>
    <row r="181" spans="1:8" ht="42" customHeight="1" hidden="1">
      <c r="A181" s="146"/>
      <c r="B181" s="146"/>
      <c r="C181" s="146" t="s">
        <v>40</v>
      </c>
      <c r="D181" s="143" t="s">
        <v>253</v>
      </c>
      <c r="E181" s="170">
        <f aca="true" t="shared" si="26" ref="E181:H182">SUM(E467)</f>
        <v>242300</v>
      </c>
      <c r="F181" s="170"/>
      <c r="G181" s="170"/>
      <c r="H181" s="170">
        <f t="shared" si="26"/>
        <v>242300</v>
      </c>
    </row>
    <row r="182" spans="1:8" ht="42" customHeight="1" hidden="1">
      <c r="A182" s="146"/>
      <c r="B182" s="146"/>
      <c r="C182" s="146" t="s">
        <v>44</v>
      </c>
      <c r="D182" s="310" t="s">
        <v>283</v>
      </c>
      <c r="E182" s="170"/>
      <c r="F182" s="170">
        <f t="shared" si="26"/>
        <v>100000</v>
      </c>
      <c r="G182" s="170"/>
      <c r="H182" s="170">
        <f t="shared" si="26"/>
        <v>100000</v>
      </c>
    </row>
    <row r="183" spans="1:8" ht="34.5" customHeight="1" hidden="1">
      <c r="A183" s="146"/>
      <c r="B183" s="146"/>
      <c r="C183" s="146" t="s">
        <v>54</v>
      </c>
      <c r="D183" s="212" t="s">
        <v>267</v>
      </c>
      <c r="E183" s="170">
        <f>SUM(E469)</f>
        <v>100000</v>
      </c>
      <c r="F183" s="170"/>
      <c r="G183" s="170">
        <f>SUM(G469)</f>
        <v>100000</v>
      </c>
      <c r="H183" s="170">
        <f>SUM(H469)</f>
        <v>0</v>
      </c>
    </row>
    <row r="184" spans="1:8" ht="30" customHeight="1" hidden="1">
      <c r="A184" s="146"/>
      <c r="B184" s="146"/>
      <c r="C184" s="146" t="s">
        <v>29</v>
      </c>
      <c r="D184" s="143" t="s">
        <v>161</v>
      </c>
      <c r="E184" s="170">
        <f>SUM(E702,E732,E774,E819,E860,E894)</f>
        <v>139237</v>
      </c>
      <c r="F184" s="170"/>
      <c r="G184" s="170"/>
      <c r="H184" s="170">
        <f>SUM(H702,H732,H774,H819,H860,H894)</f>
        <v>139237</v>
      </c>
    </row>
    <row r="185" spans="1:8" ht="30" customHeight="1" hidden="1">
      <c r="A185" s="146"/>
      <c r="B185" s="146"/>
      <c r="C185" s="146" t="s">
        <v>102</v>
      </c>
      <c r="D185" s="143" t="s">
        <v>186</v>
      </c>
      <c r="E185" s="170">
        <f>SUM(E703,E733,E775,E820,E861,E895)</f>
        <v>5000</v>
      </c>
      <c r="F185" s="170"/>
      <c r="G185" s="170"/>
      <c r="H185" s="170">
        <f>SUM(H703,H733,H775,H820,H861,H895)</f>
        <v>5000</v>
      </c>
    </row>
    <row r="186" spans="1:8" ht="19.5" customHeight="1" hidden="1">
      <c r="A186" s="146"/>
      <c r="B186" s="146"/>
      <c r="C186" s="146" t="s">
        <v>20</v>
      </c>
      <c r="D186" s="143" t="s">
        <v>132</v>
      </c>
      <c r="E186" s="170">
        <f>SUM(E466,E704,E734,E776,E821,E861,E896)</f>
        <v>6739322</v>
      </c>
      <c r="F186" s="170">
        <f>SUM(F704,F734,F776,F821,F862,F896)</f>
        <v>1035</v>
      </c>
      <c r="G186" s="170"/>
      <c r="H186" s="170">
        <f>SUM(H466,H704,H734,H776,H821,H861,H896)</f>
        <v>6740357</v>
      </c>
    </row>
    <row r="187" spans="1:8" ht="19.5" customHeight="1" hidden="1">
      <c r="A187" s="146"/>
      <c r="B187" s="146"/>
      <c r="C187" s="146" t="s">
        <v>21</v>
      </c>
      <c r="D187" s="143" t="s">
        <v>134</v>
      </c>
      <c r="E187" s="170">
        <f>SUM(E705,E735,E777,E822,E862,E897)</f>
        <v>566390</v>
      </c>
      <c r="F187" s="170"/>
      <c r="G187" s="170">
        <f>SUM(G705,G735,G777,G822,G862,G897)</f>
        <v>1035</v>
      </c>
      <c r="H187" s="170">
        <f>SUM(H705,H735,H777,H822,H862,H897)</f>
        <v>565355</v>
      </c>
    </row>
    <row r="188" spans="1:8" ht="19.5" customHeight="1" hidden="1">
      <c r="A188" s="146"/>
      <c r="B188" s="146"/>
      <c r="C188" s="146" t="s">
        <v>22</v>
      </c>
      <c r="D188" s="143" t="s">
        <v>135</v>
      </c>
      <c r="E188" s="170">
        <f>SUM(E706,E736,E778,E823,E863,E898)</f>
        <v>1263698</v>
      </c>
      <c r="F188" s="170"/>
      <c r="G188" s="170"/>
      <c r="H188" s="170">
        <f>SUM(H706,H736,H778,H823,H863,H898)</f>
        <v>1263698</v>
      </c>
    </row>
    <row r="189" spans="1:8" ht="19.5" customHeight="1" hidden="1">
      <c r="A189" s="146"/>
      <c r="B189" s="146"/>
      <c r="C189" s="146" t="s">
        <v>23</v>
      </c>
      <c r="D189" s="143" t="s">
        <v>136</v>
      </c>
      <c r="E189" s="170">
        <f>SUM(E707,E737,E779,E824,E864,E899)</f>
        <v>177075</v>
      </c>
      <c r="F189" s="170"/>
      <c r="G189" s="170"/>
      <c r="H189" s="170">
        <f>SUM(H707,H737,H779,H824,H864,H899)</f>
        <v>177075</v>
      </c>
    </row>
    <row r="190" spans="1:8" ht="19.5" customHeight="1" hidden="1">
      <c r="A190" s="160"/>
      <c r="B190" s="160"/>
      <c r="C190" s="160" t="s">
        <v>12</v>
      </c>
      <c r="D190" s="143" t="s">
        <v>137</v>
      </c>
      <c r="E190" s="144">
        <f>SUM(E708,E738,E780,E825,E865,E900)</f>
        <v>161156</v>
      </c>
      <c r="F190" s="144">
        <f>SUM(F708,F738,F780,F825,F865,F900)</f>
        <v>16000</v>
      </c>
      <c r="G190" s="144"/>
      <c r="H190" s="144">
        <f>SUM(H708,H738,H780,H825,H865,H900)</f>
        <v>177156</v>
      </c>
    </row>
    <row r="191" spans="1:8" ht="19.5" customHeight="1" hidden="1">
      <c r="A191" s="146"/>
      <c r="B191" s="146"/>
      <c r="C191" s="146" t="s">
        <v>87</v>
      </c>
      <c r="D191" s="143" t="s">
        <v>173</v>
      </c>
      <c r="E191" s="170">
        <f>SUM(E709,E739,E781,E826,E901)</f>
        <v>20000</v>
      </c>
      <c r="F191" s="170"/>
      <c r="G191" s="144"/>
      <c r="H191" s="170">
        <f>SUM(H709,H739,H781,H826,H901)</f>
        <v>20000</v>
      </c>
    </row>
    <row r="192" spans="1:8" ht="19.5" customHeight="1" hidden="1">
      <c r="A192" s="160"/>
      <c r="B192" s="160"/>
      <c r="C192" s="160" t="s">
        <v>30</v>
      </c>
      <c r="D192" s="143" t="s">
        <v>138</v>
      </c>
      <c r="E192" s="144">
        <f>SUM(E710,E740,E782,E827,E866,E902)</f>
        <v>715319</v>
      </c>
      <c r="F192" s="144"/>
      <c r="G192" s="144">
        <f>SUM(G710,G740,G782,G827,G866,G902)</f>
        <v>16000</v>
      </c>
      <c r="H192" s="144">
        <f>SUM(H710,H740,H782,H827,H866,H902)</f>
        <v>699319</v>
      </c>
    </row>
    <row r="193" spans="1:8" ht="19.5" customHeight="1" hidden="1">
      <c r="A193" s="160"/>
      <c r="B193" s="168" t="s">
        <v>48</v>
      </c>
      <c r="C193" s="160" t="s">
        <v>31</v>
      </c>
      <c r="D193" s="143" t="s">
        <v>139</v>
      </c>
      <c r="E193" s="144">
        <f>SUM(E711,E741,E783,E828,E867,E903)</f>
        <v>230346</v>
      </c>
      <c r="F193" s="144">
        <f>SUM(F711,F741,F783,F828,F867,F903)</f>
        <v>460000</v>
      </c>
      <c r="G193" s="144"/>
      <c r="H193" s="144">
        <f>SUM(H711,H741,H783,H828,H867,H903)</f>
        <v>690346</v>
      </c>
    </row>
    <row r="194" spans="1:8" ht="19.5" customHeight="1" hidden="1">
      <c r="A194" s="146"/>
      <c r="B194" s="168"/>
      <c r="C194" s="146" t="s">
        <v>8</v>
      </c>
      <c r="D194" s="143" t="s">
        <v>131</v>
      </c>
      <c r="E194" s="170">
        <f>SUM(E712,E742,E784,E829,E868,E904)</f>
        <v>165334</v>
      </c>
      <c r="F194" s="144"/>
      <c r="G194" s="144"/>
      <c r="H194" s="170">
        <f>SUM(H712,H742,H784,H829,H868,H904)</f>
        <v>165334</v>
      </c>
    </row>
    <row r="195" spans="1:8" ht="19.5" customHeight="1" hidden="1">
      <c r="A195" s="146"/>
      <c r="B195" s="146"/>
      <c r="C195" s="146" t="s">
        <v>26</v>
      </c>
      <c r="D195" s="143" t="s">
        <v>175</v>
      </c>
      <c r="E195" s="170">
        <f>SUM(E713,E743,E785,E830,E869,E905)</f>
        <v>14100</v>
      </c>
      <c r="F195" s="144"/>
      <c r="G195" s="144"/>
      <c r="H195" s="170">
        <f>SUM(H713,H743,H785,H830,H869,H905)</f>
        <v>14100</v>
      </c>
    </row>
    <row r="196" spans="1:8" ht="19.5" customHeight="1" hidden="1">
      <c r="A196" s="146"/>
      <c r="B196" s="146"/>
      <c r="C196" s="146" t="s">
        <v>32</v>
      </c>
      <c r="D196" s="143" t="s">
        <v>141</v>
      </c>
      <c r="E196" s="170">
        <f>SUM(E714,E744,E786,E831,E906,E870)</f>
        <v>28498</v>
      </c>
      <c r="F196" s="144"/>
      <c r="G196" s="144"/>
      <c r="H196" s="170">
        <f>SUM(H714,H744,H786,H831,H906,H870)</f>
        <v>28498</v>
      </c>
    </row>
    <row r="197" spans="1:8" ht="19.5" customHeight="1" hidden="1">
      <c r="A197" s="146"/>
      <c r="B197" s="146"/>
      <c r="C197" s="146" t="s">
        <v>33</v>
      </c>
      <c r="D197" s="143" t="s">
        <v>166</v>
      </c>
      <c r="E197" s="170">
        <f>SUM(E715,E745,E787,E832,E871,E907)</f>
        <v>485333</v>
      </c>
      <c r="F197" s="170"/>
      <c r="G197" s="170"/>
      <c r="H197" s="170">
        <f>SUM(H715,H745,H787,H832,H871,H907)</f>
        <v>485333</v>
      </c>
    </row>
    <row r="198" spans="1:8" ht="19.5" customHeight="1" hidden="1">
      <c r="A198" s="146"/>
      <c r="B198" s="146"/>
      <c r="C198" s="146" t="s">
        <v>34</v>
      </c>
      <c r="D198" s="143" t="s">
        <v>149</v>
      </c>
      <c r="E198" s="170">
        <f>SUM(E716,E746)</f>
        <v>2850</v>
      </c>
      <c r="F198" s="170"/>
      <c r="G198" s="170"/>
      <c r="H198" s="170">
        <f>SUM(H716,H746)</f>
        <v>2850</v>
      </c>
    </row>
    <row r="199" spans="1:8" ht="26.25" customHeight="1" hidden="1">
      <c r="A199" s="146"/>
      <c r="B199" s="146"/>
      <c r="C199" s="146" t="s">
        <v>66</v>
      </c>
      <c r="D199" s="143" t="s">
        <v>246</v>
      </c>
      <c r="E199" s="170">
        <f>SUM(E908,E788,E717,E747)</f>
        <v>460000</v>
      </c>
      <c r="F199" s="170"/>
      <c r="G199" s="170">
        <f>SUM(G908,G788,G717,G747)</f>
        <v>460000</v>
      </c>
      <c r="H199" s="170">
        <f>SUM(H908,H788,H717,H747)</f>
        <v>0</v>
      </c>
    </row>
    <row r="200" spans="1:8" ht="26.25" customHeight="1" hidden="1">
      <c r="A200" s="146"/>
      <c r="B200" s="146"/>
      <c r="C200" s="146" t="s">
        <v>35</v>
      </c>
      <c r="D200" s="143" t="s">
        <v>143</v>
      </c>
      <c r="E200" s="170"/>
      <c r="F200" s="170"/>
      <c r="G200" s="170"/>
      <c r="H200" s="170"/>
    </row>
    <row r="201" spans="1:8" s="202" customFormat="1" ht="19.5" customHeight="1" hidden="1">
      <c r="A201" s="168"/>
      <c r="B201" s="168" t="s">
        <v>56</v>
      </c>
      <c r="C201" s="168"/>
      <c r="D201" s="138" t="s">
        <v>209</v>
      </c>
      <c r="E201" s="169">
        <f>SUM(E202)</f>
        <v>69894</v>
      </c>
      <c r="F201" s="169">
        <f>SUM(F202)</f>
        <v>46936</v>
      </c>
      <c r="G201" s="169">
        <f>SUM(G202)</f>
        <v>46936</v>
      </c>
      <c r="H201" s="169">
        <f>SUM(H202)</f>
        <v>69894</v>
      </c>
    </row>
    <row r="202" spans="1:8" ht="19.5" customHeight="1" hidden="1">
      <c r="A202" s="146"/>
      <c r="B202" s="146"/>
      <c r="C202" s="146" t="s">
        <v>8</v>
      </c>
      <c r="D202" s="143" t="s">
        <v>131</v>
      </c>
      <c r="E202" s="170">
        <f>SUM(E471,E644,E689,E719,E749,E790,E835,E874,E910,E923,E948,E974,E1000,E1025,E1134,E1161,E1187)</f>
        <v>69894</v>
      </c>
      <c r="F202" s="170">
        <f>SUM(F471,F644,F689,F719,F749,F790,F835,F874,F910,F923,F948,F974,F1000,F1025,F1134,F1161,F1187)</f>
        <v>46936</v>
      </c>
      <c r="G202" s="170">
        <f>SUM(G471,G644,G689,G719,G749,G790,G835,G874,G910,G923,G948,G974,G1000,G1025,G1134,G1161,G1187)</f>
        <v>46936</v>
      </c>
      <c r="H202" s="170">
        <f>SUM(H471,H644,H689,H719,H749,H790,H835,H874,H910,H923,H948,H974,H1000,H1025,H1134,H1161,H1187)</f>
        <v>69894</v>
      </c>
    </row>
    <row r="203" spans="1:8" s="202" customFormat="1" ht="19.5" customHeight="1" hidden="1">
      <c r="A203" s="168"/>
      <c r="B203" s="168" t="s">
        <v>41</v>
      </c>
      <c r="C203" s="168"/>
      <c r="D203" s="138" t="s">
        <v>200</v>
      </c>
      <c r="E203" s="169">
        <f>SUM(E204:E206)</f>
        <v>93260</v>
      </c>
      <c r="F203" s="169"/>
      <c r="G203" s="169"/>
      <c r="H203" s="169">
        <f>SUM(H204:H206)</f>
        <v>93260</v>
      </c>
    </row>
    <row r="204" spans="1:8" s="202" customFormat="1" ht="19.5" customHeight="1" hidden="1">
      <c r="A204" s="168"/>
      <c r="B204" s="168"/>
      <c r="C204" s="160" t="s">
        <v>12</v>
      </c>
      <c r="D204" s="143" t="s">
        <v>137</v>
      </c>
      <c r="E204" s="170">
        <f aca="true" t="shared" si="27" ref="E204:H205">SUM(E473)</f>
        <v>0</v>
      </c>
      <c r="F204" s="170"/>
      <c r="G204" s="170"/>
      <c r="H204" s="170">
        <f t="shared" si="27"/>
        <v>0</v>
      </c>
    </row>
    <row r="205" spans="1:8" ht="19.5" customHeight="1" hidden="1">
      <c r="A205" s="146"/>
      <c r="B205" s="146"/>
      <c r="C205" s="146" t="s">
        <v>8</v>
      </c>
      <c r="D205" s="143" t="s">
        <v>131</v>
      </c>
      <c r="E205" s="170">
        <f t="shared" si="27"/>
        <v>3000</v>
      </c>
      <c r="F205" s="170"/>
      <c r="G205" s="170"/>
      <c r="H205" s="170">
        <f t="shared" si="27"/>
        <v>3000</v>
      </c>
    </row>
    <row r="206" spans="1:8" ht="19.5" customHeight="1" hidden="1">
      <c r="A206" s="160"/>
      <c r="B206" s="160"/>
      <c r="C206" s="160" t="s">
        <v>33</v>
      </c>
      <c r="D206" s="143" t="s">
        <v>166</v>
      </c>
      <c r="E206" s="144">
        <f>SUM(E475,E646,E691,E721,E751,E792,E837,E876,E912,E1136,E1163,E1189)</f>
        <v>90260</v>
      </c>
      <c r="F206" s="144"/>
      <c r="G206" s="144"/>
      <c r="H206" s="144">
        <f>SUM(H475,H646,H691,H721,H751,H792,H837,H876,H912,H1136,H1163,H1189)</f>
        <v>90260</v>
      </c>
    </row>
    <row r="207" spans="1:8" ht="19.5" customHeight="1" hidden="1">
      <c r="A207" s="177" t="s">
        <v>89</v>
      </c>
      <c r="B207" s="146"/>
      <c r="C207" s="173"/>
      <c r="D207" s="151" t="s">
        <v>177</v>
      </c>
      <c r="E207" s="171">
        <f>SUM(E208,E210,E212)</f>
        <v>1645306</v>
      </c>
      <c r="F207" s="171"/>
      <c r="G207" s="171"/>
      <c r="H207" s="171">
        <f>SUM(H208,H210,H212)</f>
        <v>1645306</v>
      </c>
    </row>
    <row r="208" spans="1:8" s="202" customFormat="1" ht="39" customHeight="1" hidden="1">
      <c r="A208" s="178"/>
      <c r="B208" s="168" t="s">
        <v>275</v>
      </c>
      <c r="C208" s="168"/>
      <c r="D208" s="163" t="s">
        <v>277</v>
      </c>
      <c r="E208" s="169">
        <f>SUM(E209)</f>
        <v>780000</v>
      </c>
      <c r="F208" s="169"/>
      <c r="G208" s="169"/>
      <c r="H208" s="169">
        <f>SUM(H209)</f>
        <v>780000</v>
      </c>
    </row>
    <row r="209" spans="1:8" ht="51" customHeight="1" hidden="1">
      <c r="A209" s="160"/>
      <c r="B209" s="160"/>
      <c r="C209" s="160" t="s">
        <v>276</v>
      </c>
      <c r="D209" s="143" t="s">
        <v>278</v>
      </c>
      <c r="E209" s="144">
        <f>SUM(E478)</f>
        <v>780000</v>
      </c>
      <c r="F209" s="144"/>
      <c r="G209" s="144"/>
      <c r="H209" s="144">
        <f>SUM(E209:F209)-G209</f>
        <v>780000</v>
      </c>
    </row>
    <row r="210" spans="1:8" s="202" customFormat="1" ht="39" customHeight="1" hidden="1">
      <c r="A210" s="178"/>
      <c r="B210" s="168" t="s">
        <v>90</v>
      </c>
      <c r="C210" s="168"/>
      <c r="D210" s="163" t="s">
        <v>229</v>
      </c>
      <c r="E210" s="169">
        <f>SUM(E211)</f>
        <v>865006</v>
      </c>
      <c r="F210" s="169"/>
      <c r="G210" s="169"/>
      <c r="H210" s="169">
        <f>SUM(H211)</f>
        <v>865006</v>
      </c>
    </row>
    <row r="211" spans="1:8" ht="17.25" customHeight="1" hidden="1">
      <c r="A211" s="160"/>
      <c r="B211" s="160"/>
      <c r="C211" s="160" t="s">
        <v>91</v>
      </c>
      <c r="D211" s="143" t="s">
        <v>178</v>
      </c>
      <c r="E211" s="144">
        <v>865006</v>
      </c>
      <c r="F211" s="144"/>
      <c r="G211" s="144"/>
      <c r="H211" s="144">
        <f>SUM(E211:F211)-G211</f>
        <v>865006</v>
      </c>
    </row>
    <row r="212" spans="1:8" s="202" customFormat="1" ht="19.5" customHeight="1" hidden="1">
      <c r="A212" s="173"/>
      <c r="B212" s="168" t="s">
        <v>266</v>
      </c>
      <c r="C212" s="168"/>
      <c r="D212" s="168" t="s">
        <v>270</v>
      </c>
      <c r="E212" s="169">
        <f>SUM(E213)</f>
        <v>300</v>
      </c>
      <c r="F212" s="169"/>
      <c r="G212" s="169"/>
      <c r="H212" s="169">
        <f>SUM(H213)</f>
        <v>300</v>
      </c>
    </row>
    <row r="213" spans="1:8" ht="19.5" customHeight="1" hidden="1">
      <c r="A213" s="146"/>
      <c r="B213" s="146"/>
      <c r="C213" s="146" t="s">
        <v>8</v>
      </c>
      <c r="D213" s="143" t="s">
        <v>131</v>
      </c>
      <c r="E213" s="170">
        <f>SUM(E479)</f>
        <v>300</v>
      </c>
      <c r="F213" s="170"/>
      <c r="G213" s="170"/>
      <c r="H213" s="170">
        <f>SUM(H479)</f>
        <v>300</v>
      </c>
    </row>
    <row r="214" spans="1:8" s="205" customFormat="1" ht="19.5" customHeight="1" hidden="1">
      <c r="A214" s="157">
        <v>852</v>
      </c>
      <c r="B214" s="150"/>
      <c r="C214" s="150"/>
      <c r="D214" s="151" t="s">
        <v>179</v>
      </c>
      <c r="E214" s="272">
        <f>SUM(E215,E229,E236,E238,E249,E258)</f>
        <v>2306279</v>
      </c>
      <c r="F214" s="272">
        <f>SUM(F215,F229,F234,F236,F238,F249,F258)</f>
        <v>364288</v>
      </c>
      <c r="G214" s="272">
        <f>SUM(G215,G229,G236,G238,G249,G258)</f>
        <v>261542</v>
      </c>
      <c r="H214" s="272">
        <f>SUM(H215,H229,H234,H236,H238,H258,H249)</f>
        <v>2409025</v>
      </c>
    </row>
    <row r="215" spans="1:8" s="276" customFormat="1" ht="19.5" customHeight="1" hidden="1">
      <c r="A215" s="174"/>
      <c r="B215" s="179" t="s">
        <v>258</v>
      </c>
      <c r="C215" s="175"/>
      <c r="D215" s="273" t="s">
        <v>210</v>
      </c>
      <c r="E215" s="274">
        <f>SUM(E216:E228)</f>
        <v>1225584</v>
      </c>
      <c r="F215" s="274">
        <f>SUM(F216:F228)</f>
        <v>2746</v>
      </c>
      <c r="G215" s="274"/>
      <c r="H215" s="274">
        <f>SUM(H216:H228)</f>
        <v>1228330</v>
      </c>
    </row>
    <row r="216" spans="1:8" s="205" customFormat="1" ht="19.5" customHeight="1" hidden="1">
      <c r="A216" s="180"/>
      <c r="B216" s="180"/>
      <c r="C216" s="180" t="s">
        <v>62</v>
      </c>
      <c r="D216" s="143" t="s">
        <v>180</v>
      </c>
      <c r="E216" s="181">
        <f>SUM(E927,E952,E978,E1004,E1029,E1081)</f>
        <v>80964</v>
      </c>
      <c r="F216" s="181"/>
      <c r="G216" s="181"/>
      <c r="H216" s="181">
        <f>SUM(H927,H952,H978,H1004,H1029,H1081)</f>
        <v>80964</v>
      </c>
    </row>
    <row r="217" spans="1:8" s="205" customFormat="1" ht="19.5" customHeight="1" hidden="1">
      <c r="A217" s="180"/>
      <c r="B217" s="180"/>
      <c r="C217" s="180" t="s">
        <v>20</v>
      </c>
      <c r="D217" s="143" t="s">
        <v>132</v>
      </c>
      <c r="E217" s="181">
        <f aca="true" t="shared" si="28" ref="E217:F223">SUM(E928,E953,E979,E1005,E1030)</f>
        <v>563251</v>
      </c>
      <c r="F217" s="181"/>
      <c r="G217" s="181"/>
      <c r="H217" s="181">
        <f aca="true" t="shared" si="29" ref="H217:H223">SUM(H928,H953,H979,H1005,H1030)</f>
        <v>563251</v>
      </c>
    </row>
    <row r="218" spans="1:8" s="205" customFormat="1" ht="19.5" customHeight="1" hidden="1">
      <c r="A218" s="180"/>
      <c r="B218" s="180"/>
      <c r="C218" s="180" t="s">
        <v>21</v>
      </c>
      <c r="D218" s="143" t="s">
        <v>134</v>
      </c>
      <c r="E218" s="181">
        <f t="shared" si="28"/>
        <v>47624</v>
      </c>
      <c r="F218" s="181">
        <f t="shared" si="28"/>
        <v>2276</v>
      </c>
      <c r="G218" s="181"/>
      <c r="H218" s="181">
        <f t="shared" si="29"/>
        <v>49900</v>
      </c>
    </row>
    <row r="219" spans="1:8" s="205" customFormat="1" ht="19.5" customHeight="1" hidden="1">
      <c r="A219" s="180"/>
      <c r="B219" s="180"/>
      <c r="C219" s="180" t="s">
        <v>22</v>
      </c>
      <c r="D219" s="143" t="s">
        <v>135</v>
      </c>
      <c r="E219" s="181">
        <f t="shared" si="28"/>
        <v>88572</v>
      </c>
      <c r="F219" s="181">
        <f t="shared" si="28"/>
        <v>414</v>
      </c>
      <c r="G219" s="181"/>
      <c r="H219" s="181">
        <f t="shared" si="29"/>
        <v>88986</v>
      </c>
    </row>
    <row r="220" spans="1:8" s="205" customFormat="1" ht="19.5" customHeight="1" hidden="1">
      <c r="A220" s="180"/>
      <c r="B220" s="180"/>
      <c r="C220" s="180" t="s">
        <v>23</v>
      </c>
      <c r="D220" s="143" t="s">
        <v>136</v>
      </c>
      <c r="E220" s="181">
        <f t="shared" si="28"/>
        <v>13370</v>
      </c>
      <c r="F220" s="181">
        <f t="shared" si="28"/>
        <v>56</v>
      </c>
      <c r="G220" s="181"/>
      <c r="H220" s="181">
        <f t="shared" si="29"/>
        <v>13426</v>
      </c>
    </row>
    <row r="221" spans="1:8" s="205" customFormat="1" ht="19.5" customHeight="1" hidden="1">
      <c r="A221" s="180"/>
      <c r="B221" s="180"/>
      <c r="C221" s="180" t="s">
        <v>12</v>
      </c>
      <c r="D221" s="143" t="s">
        <v>137</v>
      </c>
      <c r="E221" s="181">
        <f t="shared" si="28"/>
        <v>102361</v>
      </c>
      <c r="F221" s="181"/>
      <c r="G221" s="181"/>
      <c r="H221" s="181">
        <f t="shared" si="29"/>
        <v>102361</v>
      </c>
    </row>
    <row r="222" spans="1:8" s="205" customFormat="1" ht="19.5" customHeight="1" hidden="1">
      <c r="A222" s="180"/>
      <c r="B222" s="180"/>
      <c r="C222" s="180" t="s">
        <v>75</v>
      </c>
      <c r="D222" s="143" t="s">
        <v>181</v>
      </c>
      <c r="E222" s="181">
        <f t="shared" si="28"/>
        <v>154494</v>
      </c>
      <c r="F222" s="181"/>
      <c r="G222" s="181"/>
      <c r="H222" s="181">
        <f t="shared" si="29"/>
        <v>154494</v>
      </c>
    </row>
    <row r="223" spans="1:8" s="205" customFormat="1" ht="19.5" customHeight="1" hidden="1">
      <c r="A223" s="180"/>
      <c r="B223" s="180"/>
      <c r="C223" s="180" t="s">
        <v>30</v>
      </c>
      <c r="D223" s="143" t="s">
        <v>138</v>
      </c>
      <c r="E223" s="181">
        <f t="shared" si="28"/>
        <v>53441</v>
      </c>
      <c r="F223" s="181"/>
      <c r="G223" s="181"/>
      <c r="H223" s="181">
        <f t="shared" si="29"/>
        <v>53441</v>
      </c>
    </row>
    <row r="224" spans="1:8" s="205" customFormat="1" ht="19.5" customHeight="1" hidden="1">
      <c r="A224" s="180"/>
      <c r="B224" s="180"/>
      <c r="C224" s="180" t="s">
        <v>31</v>
      </c>
      <c r="D224" s="143" t="s">
        <v>139</v>
      </c>
      <c r="E224" s="181">
        <f>SUM(E1037)</f>
        <v>15000</v>
      </c>
      <c r="F224" s="181"/>
      <c r="G224" s="181"/>
      <c r="H224" s="181">
        <f>SUM(H1037)</f>
        <v>15000</v>
      </c>
    </row>
    <row r="225" spans="1:8" s="205" customFormat="1" ht="19.5" customHeight="1" hidden="1">
      <c r="A225" s="180"/>
      <c r="B225" s="180"/>
      <c r="C225" s="180" t="s">
        <v>8</v>
      </c>
      <c r="D225" s="143" t="s">
        <v>131</v>
      </c>
      <c r="E225" s="181">
        <f>SUM(E935,E960,E986,E1012,E1038)</f>
        <v>61144</v>
      </c>
      <c r="F225" s="181"/>
      <c r="G225" s="181"/>
      <c r="H225" s="181">
        <f>SUM(H935,H960,H986,H1012,H1038)</f>
        <v>61144</v>
      </c>
    </row>
    <row r="226" spans="1:8" s="205" customFormat="1" ht="19.5" customHeight="1" hidden="1">
      <c r="A226" s="180"/>
      <c r="B226" s="180"/>
      <c r="C226" s="180" t="s">
        <v>26</v>
      </c>
      <c r="D226" s="143" t="s">
        <v>175</v>
      </c>
      <c r="E226" s="181">
        <f>SUM(E987,E1039,E962)</f>
        <v>4353</v>
      </c>
      <c r="F226" s="181"/>
      <c r="G226" s="181"/>
      <c r="H226" s="181">
        <f>SUM(H987,H1039,H962)</f>
        <v>4353</v>
      </c>
    </row>
    <row r="227" spans="1:8" s="205" customFormat="1" ht="19.5" customHeight="1" hidden="1">
      <c r="A227" s="180"/>
      <c r="B227" s="180"/>
      <c r="C227" s="180" t="s">
        <v>32</v>
      </c>
      <c r="D227" s="143" t="s">
        <v>141</v>
      </c>
      <c r="E227" s="181">
        <f>SUM(E936,E961,E988,E1013,E1040)</f>
        <v>2310</v>
      </c>
      <c r="F227" s="181"/>
      <c r="G227" s="181"/>
      <c r="H227" s="181">
        <f>SUM(H936,H961,H988,H1013,H1040)</f>
        <v>2310</v>
      </c>
    </row>
    <row r="228" spans="1:8" s="205" customFormat="1" ht="19.5" customHeight="1" hidden="1">
      <c r="A228" s="302"/>
      <c r="B228" s="302"/>
      <c r="C228" s="302" t="s">
        <v>33</v>
      </c>
      <c r="D228" s="143" t="s">
        <v>166</v>
      </c>
      <c r="E228" s="303">
        <f>SUM(E937,E963,E989,E1014,E1041)</f>
        <v>38700</v>
      </c>
      <c r="F228" s="303"/>
      <c r="G228" s="303"/>
      <c r="H228" s="303">
        <f>SUM(H937,H963,H989,H1014,H1041)</f>
        <v>38700</v>
      </c>
    </row>
    <row r="229" spans="1:8" s="276" customFormat="1" ht="19.5" customHeight="1" hidden="1">
      <c r="A229" s="179"/>
      <c r="B229" s="179" t="s">
        <v>260</v>
      </c>
      <c r="C229" s="179"/>
      <c r="D229" s="273" t="s">
        <v>211</v>
      </c>
      <c r="E229" s="274">
        <f>SUM(E230:E233)</f>
        <v>840000</v>
      </c>
      <c r="F229" s="274">
        <f>SUM(F230:F233)</f>
        <v>351718</v>
      </c>
      <c r="G229" s="274">
        <f>SUM(G230:G233)</f>
        <v>251718</v>
      </c>
      <c r="H229" s="274">
        <f>SUM(H230:H233)</f>
        <v>940000</v>
      </c>
    </row>
    <row r="230" spans="1:8" s="205" customFormat="1" ht="19.5" customHeight="1" hidden="1">
      <c r="A230" s="180"/>
      <c r="B230" s="180"/>
      <c r="C230" s="180" t="s">
        <v>62</v>
      </c>
      <c r="D230" s="143" t="s">
        <v>180</v>
      </c>
      <c r="E230" s="181">
        <f>SUM(E1056)</f>
        <v>834164</v>
      </c>
      <c r="F230" s="181">
        <f>SUM(F1056)</f>
        <v>350780</v>
      </c>
      <c r="G230" s="181">
        <f>SUM(G1056)</f>
        <v>251718</v>
      </c>
      <c r="H230" s="181">
        <f>SUM(H1056)</f>
        <v>933226</v>
      </c>
    </row>
    <row r="231" spans="1:8" s="205" customFormat="1" ht="19.5" customHeight="1" hidden="1">
      <c r="A231" s="180"/>
      <c r="B231" s="180"/>
      <c r="C231" s="180" t="s">
        <v>22</v>
      </c>
      <c r="D231" s="143" t="s">
        <v>135</v>
      </c>
      <c r="E231" s="181">
        <f aca="true" t="shared" si="30" ref="E231:H232">SUM(E1057)</f>
        <v>0</v>
      </c>
      <c r="F231" s="181">
        <f t="shared" si="30"/>
        <v>826</v>
      </c>
      <c r="G231" s="181"/>
      <c r="H231" s="181">
        <f t="shared" si="30"/>
        <v>826</v>
      </c>
    </row>
    <row r="232" spans="1:8" s="205" customFormat="1" ht="19.5" customHeight="1" hidden="1">
      <c r="A232" s="180"/>
      <c r="B232" s="180"/>
      <c r="C232" s="180" t="s">
        <v>23</v>
      </c>
      <c r="D232" s="143" t="s">
        <v>136</v>
      </c>
      <c r="E232" s="181">
        <f t="shared" si="30"/>
        <v>0</v>
      </c>
      <c r="F232" s="181">
        <f t="shared" si="30"/>
        <v>112</v>
      </c>
      <c r="G232" s="181"/>
      <c r="H232" s="181">
        <f t="shared" si="30"/>
        <v>112</v>
      </c>
    </row>
    <row r="233" spans="1:8" s="205" customFormat="1" ht="19.5" customHeight="1" hidden="1">
      <c r="A233" s="180"/>
      <c r="B233" s="180"/>
      <c r="C233" s="180" t="s">
        <v>8</v>
      </c>
      <c r="D233" s="143" t="s">
        <v>131</v>
      </c>
      <c r="E233" s="181">
        <f>SUM(E1059)</f>
        <v>5836</v>
      </c>
      <c r="F233" s="181"/>
      <c r="G233" s="181"/>
      <c r="H233" s="181">
        <f>SUM(H1059)</f>
        <v>5836</v>
      </c>
    </row>
    <row r="234" spans="1:8" s="276" customFormat="1" ht="48" customHeight="1" hidden="1">
      <c r="A234" s="179"/>
      <c r="B234" s="179" t="s">
        <v>285</v>
      </c>
      <c r="C234" s="179"/>
      <c r="D234" s="273" t="s">
        <v>286</v>
      </c>
      <c r="E234" s="274">
        <f>SUM(E235)</f>
        <v>0</v>
      </c>
      <c r="F234" s="274">
        <f>SUM(F235)</f>
        <v>9824</v>
      </c>
      <c r="G234" s="274"/>
      <c r="H234" s="274">
        <f>SUM(H235)</f>
        <v>9824</v>
      </c>
    </row>
    <row r="235" spans="1:8" s="205" customFormat="1" ht="19.5" customHeight="1" hidden="1">
      <c r="A235" s="302"/>
      <c r="B235" s="302"/>
      <c r="C235" s="302" t="s">
        <v>62</v>
      </c>
      <c r="D235" s="143" t="s">
        <v>180</v>
      </c>
      <c r="E235" s="303">
        <f>SUM(E615)</f>
        <v>0</v>
      </c>
      <c r="F235" s="303">
        <f>SUM(F617)</f>
        <v>9824</v>
      </c>
      <c r="G235" s="303"/>
      <c r="H235" s="303">
        <f>SUM(H617)</f>
        <v>9824</v>
      </c>
    </row>
    <row r="236" spans="1:8" s="276" customFormat="1" ht="24.75" customHeight="1" hidden="1">
      <c r="A236" s="179"/>
      <c r="B236" s="179" t="s">
        <v>261</v>
      </c>
      <c r="C236" s="179"/>
      <c r="D236" s="273" t="s">
        <v>212</v>
      </c>
      <c r="E236" s="274">
        <f>SUM(E237)</f>
        <v>12400</v>
      </c>
      <c r="F236" s="274"/>
      <c r="G236" s="274">
        <f>SUM(G237)</f>
        <v>9824</v>
      </c>
      <c r="H236" s="274">
        <f>SUM(H237)</f>
        <v>2576</v>
      </c>
    </row>
    <row r="237" spans="1:8" s="205" customFormat="1" ht="19.5" customHeight="1" hidden="1">
      <c r="A237" s="302"/>
      <c r="B237" s="302"/>
      <c r="C237" s="302" t="s">
        <v>62</v>
      </c>
      <c r="D237" s="143" t="s">
        <v>180</v>
      </c>
      <c r="E237" s="303">
        <f>SUM(E619)</f>
        <v>12400</v>
      </c>
      <c r="F237" s="303"/>
      <c r="G237" s="303">
        <f>SUM(G619)</f>
        <v>9824</v>
      </c>
      <c r="H237" s="303">
        <f>SUM(H619)</f>
        <v>2576</v>
      </c>
    </row>
    <row r="238" spans="1:8" s="276" customFormat="1" ht="19.5" customHeight="1" hidden="1">
      <c r="A238" s="179"/>
      <c r="B238" s="179" t="s">
        <v>262</v>
      </c>
      <c r="C238" s="179"/>
      <c r="D238" s="273" t="s">
        <v>213</v>
      </c>
      <c r="E238" s="274">
        <f>SUM(E239:E248)</f>
        <v>208500</v>
      </c>
      <c r="F238" s="274"/>
      <c r="G238" s="274"/>
      <c r="H238" s="274">
        <f>SUM(H239:H248)</f>
        <v>208500</v>
      </c>
    </row>
    <row r="239" spans="1:8" s="205" customFormat="1" ht="19.5" customHeight="1" hidden="1">
      <c r="A239" s="180"/>
      <c r="B239" s="180"/>
      <c r="C239" s="180" t="s">
        <v>20</v>
      </c>
      <c r="D239" s="143" t="s">
        <v>182</v>
      </c>
      <c r="E239" s="181">
        <f>SUM(E1061)</f>
        <v>137960</v>
      </c>
      <c r="F239" s="181"/>
      <c r="G239" s="181"/>
      <c r="H239" s="181">
        <f>SUM(H1061)</f>
        <v>137960</v>
      </c>
    </row>
    <row r="240" spans="1:8" s="205" customFormat="1" ht="19.5" customHeight="1" hidden="1">
      <c r="A240" s="180"/>
      <c r="B240" s="180"/>
      <c r="C240" s="180" t="s">
        <v>21</v>
      </c>
      <c r="D240" s="143" t="s">
        <v>134</v>
      </c>
      <c r="E240" s="181">
        <f aca="true" t="shared" si="31" ref="E240:E248">SUM(E1062)</f>
        <v>10567</v>
      </c>
      <c r="F240" s="181"/>
      <c r="G240" s="181"/>
      <c r="H240" s="181">
        <f aca="true" t="shared" si="32" ref="H240:H248">SUM(H1062)</f>
        <v>10567</v>
      </c>
    </row>
    <row r="241" spans="1:8" s="205" customFormat="1" ht="19.5" customHeight="1" hidden="1">
      <c r="A241" s="180"/>
      <c r="B241" s="180"/>
      <c r="C241" s="180" t="s">
        <v>22</v>
      </c>
      <c r="D241" s="143" t="s">
        <v>135</v>
      </c>
      <c r="E241" s="181">
        <f t="shared" si="31"/>
        <v>23196</v>
      </c>
      <c r="F241" s="181"/>
      <c r="G241" s="181"/>
      <c r="H241" s="181">
        <f t="shared" si="32"/>
        <v>23196</v>
      </c>
    </row>
    <row r="242" spans="1:8" s="205" customFormat="1" ht="19.5" customHeight="1" hidden="1">
      <c r="A242" s="180"/>
      <c r="B242" s="180"/>
      <c r="C242" s="180" t="s">
        <v>23</v>
      </c>
      <c r="D242" s="143" t="s">
        <v>136</v>
      </c>
      <c r="E242" s="181">
        <f t="shared" si="31"/>
        <v>3639</v>
      </c>
      <c r="F242" s="181"/>
      <c r="G242" s="181"/>
      <c r="H242" s="181">
        <f t="shared" si="32"/>
        <v>3639</v>
      </c>
    </row>
    <row r="243" spans="1:8" s="205" customFormat="1" ht="19.5" customHeight="1" hidden="1">
      <c r="A243" s="180"/>
      <c r="B243" s="180"/>
      <c r="C243" s="180" t="s">
        <v>12</v>
      </c>
      <c r="D243" s="143" t="s">
        <v>137</v>
      </c>
      <c r="E243" s="181">
        <f t="shared" si="31"/>
        <v>2000</v>
      </c>
      <c r="F243" s="181"/>
      <c r="G243" s="181"/>
      <c r="H243" s="181">
        <f t="shared" si="32"/>
        <v>2000</v>
      </c>
    </row>
    <row r="244" spans="1:8" s="205" customFormat="1" ht="19.5" customHeight="1" hidden="1">
      <c r="A244" s="180"/>
      <c r="B244" s="180"/>
      <c r="C244" s="180" t="s">
        <v>31</v>
      </c>
      <c r="D244" s="143" t="s">
        <v>139</v>
      </c>
      <c r="E244" s="181">
        <f t="shared" si="31"/>
        <v>100</v>
      </c>
      <c r="F244" s="181"/>
      <c r="G244" s="181"/>
      <c r="H244" s="181">
        <f t="shared" si="32"/>
        <v>100</v>
      </c>
    </row>
    <row r="245" spans="1:8" s="205" customFormat="1" ht="19.5" customHeight="1" hidden="1">
      <c r="A245" s="302"/>
      <c r="B245" s="302"/>
      <c r="C245" s="302" t="s">
        <v>8</v>
      </c>
      <c r="D245" s="143" t="s">
        <v>131</v>
      </c>
      <c r="E245" s="303">
        <f t="shared" si="31"/>
        <v>24828</v>
      </c>
      <c r="F245" s="303"/>
      <c r="G245" s="303"/>
      <c r="H245" s="303">
        <f t="shared" si="32"/>
        <v>24828</v>
      </c>
    </row>
    <row r="246" spans="1:8" s="205" customFormat="1" ht="19.5" customHeight="1" hidden="1">
      <c r="A246" s="180"/>
      <c r="B246" s="179" t="s">
        <v>262</v>
      </c>
      <c r="C246" s="180" t="s">
        <v>26</v>
      </c>
      <c r="D246" s="143" t="s">
        <v>140</v>
      </c>
      <c r="E246" s="181">
        <f t="shared" si="31"/>
        <v>1920</v>
      </c>
      <c r="F246" s="181"/>
      <c r="G246" s="181"/>
      <c r="H246" s="181">
        <f t="shared" si="32"/>
        <v>1920</v>
      </c>
    </row>
    <row r="247" spans="1:8" s="205" customFormat="1" ht="19.5" customHeight="1" hidden="1">
      <c r="A247" s="180"/>
      <c r="B247" s="180"/>
      <c r="C247" s="180" t="s">
        <v>32</v>
      </c>
      <c r="D247" s="143" t="s">
        <v>141</v>
      </c>
      <c r="E247" s="181">
        <f t="shared" si="31"/>
        <v>495</v>
      </c>
      <c r="F247" s="181"/>
      <c r="G247" s="181"/>
      <c r="H247" s="181">
        <f t="shared" si="32"/>
        <v>495</v>
      </c>
    </row>
    <row r="248" spans="1:8" s="205" customFormat="1" ht="19.5" customHeight="1" hidden="1">
      <c r="A248" s="180"/>
      <c r="B248" s="180"/>
      <c r="C248" s="180" t="s">
        <v>33</v>
      </c>
      <c r="D248" s="143" t="s">
        <v>183</v>
      </c>
      <c r="E248" s="181">
        <f t="shared" si="31"/>
        <v>3795</v>
      </c>
      <c r="F248" s="181"/>
      <c r="G248" s="181"/>
      <c r="H248" s="181">
        <f t="shared" si="32"/>
        <v>3795</v>
      </c>
    </row>
    <row r="249" spans="1:8" s="276" customFormat="1" ht="19.5" customHeight="1" hidden="1">
      <c r="A249" s="179"/>
      <c r="B249" s="179" t="s">
        <v>263</v>
      </c>
      <c r="C249" s="179"/>
      <c r="D249" s="273" t="s">
        <v>215</v>
      </c>
      <c r="E249" s="274">
        <f>SUM(E250:E257)</f>
        <v>15500</v>
      </c>
      <c r="F249" s="274"/>
      <c r="G249" s="274"/>
      <c r="H249" s="274">
        <f>SUM(H250:H257)</f>
        <v>15500</v>
      </c>
    </row>
    <row r="250" spans="1:8" s="205" customFormat="1" ht="19.5" customHeight="1" hidden="1">
      <c r="A250" s="180"/>
      <c r="B250" s="180"/>
      <c r="C250" s="180" t="s">
        <v>20</v>
      </c>
      <c r="D250" s="143" t="s">
        <v>132</v>
      </c>
      <c r="E250" s="181">
        <f aca="true" t="shared" si="33" ref="E250:H251">SUM(E1072)</f>
        <v>8160</v>
      </c>
      <c r="F250" s="181"/>
      <c r="G250" s="181"/>
      <c r="H250" s="181">
        <f t="shared" si="33"/>
        <v>8160</v>
      </c>
    </row>
    <row r="251" spans="1:8" s="205" customFormat="1" ht="19.5" customHeight="1" hidden="1">
      <c r="A251" s="180"/>
      <c r="B251" s="180"/>
      <c r="C251" s="180" t="s">
        <v>21</v>
      </c>
      <c r="D251" s="143" t="s">
        <v>134</v>
      </c>
      <c r="E251" s="181">
        <f t="shared" si="33"/>
        <v>565</v>
      </c>
      <c r="F251" s="181"/>
      <c r="G251" s="181"/>
      <c r="H251" s="181">
        <f t="shared" si="33"/>
        <v>565</v>
      </c>
    </row>
    <row r="252" spans="1:8" s="205" customFormat="1" ht="19.5" customHeight="1" hidden="1">
      <c r="A252" s="180"/>
      <c r="B252" s="180"/>
      <c r="C252" s="180" t="s">
        <v>22</v>
      </c>
      <c r="D252" s="143" t="s">
        <v>135</v>
      </c>
      <c r="E252" s="181">
        <f aca="true" t="shared" si="34" ref="E252:E257">SUM(E1074)</f>
        <v>1174</v>
      </c>
      <c r="F252" s="181"/>
      <c r="G252" s="181"/>
      <c r="H252" s="181">
        <f aca="true" t="shared" si="35" ref="H252:H257">SUM(H1074)</f>
        <v>1174</v>
      </c>
    </row>
    <row r="253" spans="1:8" s="205" customFormat="1" ht="19.5" customHeight="1" hidden="1">
      <c r="A253" s="180"/>
      <c r="B253" s="180"/>
      <c r="C253" s="180" t="s">
        <v>23</v>
      </c>
      <c r="D253" s="143" t="s">
        <v>136</v>
      </c>
      <c r="E253" s="181">
        <f t="shared" si="34"/>
        <v>214</v>
      </c>
      <c r="F253" s="181"/>
      <c r="G253" s="181"/>
      <c r="H253" s="181">
        <f t="shared" si="35"/>
        <v>214</v>
      </c>
    </row>
    <row r="254" spans="1:8" s="205" customFormat="1" ht="19.5" customHeight="1" hidden="1">
      <c r="A254" s="180"/>
      <c r="B254" s="180"/>
      <c r="C254" s="180" t="s">
        <v>12</v>
      </c>
      <c r="D254" s="143" t="s">
        <v>137</v>
      </c>
      <c r="E254" s="181">
        <f t="shared" si="34"/>
        <v>1416</v>
      </c>
      <c r="F254" s="181"/>
      <c r="G254" s="181"/>
      <c r="H254" s="181">
        <f t="shared" si="35"/>
        <v>1416</v>
      </c>
    </row>
    <row r="255" spans="1:8" s="205" customFormat="1" ht="19.5" customHeight="1" hidden="1">
      <c r="A255" s="180"/>
      <c r="B255" s="180"/>
      <c r="C255" s="180" t="s">
        <v>8</v>
      </c>
      <c r="D255" s="143" t="s">
        <v>131</v>
      </c>
      <c r="E255" s="181">
        <f t="shared" si="34"/>
        <v>2584</v>
      </c>
      <c r="F255" s="181"/>
      <c r="G255" s="181"/>
      <c r="H255" s="181">
        <f t="shared" si="35"/>
        <v>2584</v>
      </c>
    </row>
    <row r="256" spans="1:8" s="205" customFormat="1" ht="19.5" customHeight="1" hidden="1">
      <c r="A256" s="180"/>
      <c r="B256" s="180"/>
      <c r="C256" s="180" t="s">
        <v>26</v>
      </c>
      <c r="D256" s="143" t="s">
        <v>140</v>
      </c>
      <c r="E256" s="181">
        <f t="shared" si="34"/>
        <v>1000</v>
      </c>
      <c r="F256" s="181"/>
      <c r="G256" s="181"/>
      <c r="H256" s="181">
        <f t="shared" si="35"/>
        <v>1000</v>
      </c>
    </row>
    <row r="257" spans="1:8" s="205" customFormat="1" ht="19.5" customHeight="1" hidden="1">
      <c r="A257" s="302"/>
      <c r="B257" s="302"/>
      <c r="C257" s="302" t="s">
        <v>33</v>
      </c>
      <c r="D257" s="143" t="s">
        <v>166</v>
      </c>
      <c r="E257" s="303">
        <f t="shared" si="34"/>
        <v>387</v>
      </c>
      <c r="F257" s="303"/>
      <c r="G257" s="303"/>
      <c r="H257" s="303">
        <f t="shared" si="35"/>
        <v>387</v>
      </c>
    </row>
    <row r="258" spans="1:8" s="276" customFormat="1" ht="19.5" customHeight="1" hidden="1">
      <c r="A258" s="179"/>
      <c r="B258" s="179" t="s">
        <v>264</v>
      </c>
      <c r="C258" s="179"/>
      <c r="D258" s="273" t="s">
        <v>200</v>
      </c>
      <c r="E258" s="274">
        <f>SUM(E259)</f>
        <v>4295</v>
      </c>
      <c r="F258" s="274"/>
      <c r="G258" s="274"/>
      <c r="H258" s="274">
        <f>SUM(H259)</f>
        <v>4295</v>
      </c>
    </row>
    <row r="259" spans="1:8" s="205" customFormat="1" ht="19.5" customHeight="1" hidden="1">
      <c r="A259" s="180"/>
      <c r="B259" s="180"/>
      <c r="C259" s="180" t="s">
        <v>33</v>
      </c>
      <c r="D259" s="143" t="s">
        <v>166</v>
      </c>
      <c r="E259" s="181">
        <f>SUM(E1045)</f>
        <v>4295</v>
      </c>
      <c r="F259" s="181"/>
      <c r="G259" s="181"/>
      <c r="H259" s="181">
        <f>SUM(H1045)</f>
        <v>4295</v>
      </c>
    </row>
    <row r="260" spans="1:8" s="205" customFormat="1" ht="19.5" customHeight="1" hidden="1">
      <c r="A260" s="157">
        <v>853</v>
      </c>
      <c r="B260" s="150"/>
      <c r="C260" s="150"/>
      <c r="D260" s="151" t="s">
        <v>179</v>
      </c>
      <c r="E260" s="272">
        <f>SUM(E261,E272,E286,E288)</f>
        <v>944348</v>
      </c>
      <c r="F260" s="272">
        <f>SUM(F261,F272,F286,F288)</f>
        <v>23421</v>
      </c>
      <c r="G260" s="272">
        <f>SUM(G261,G272,G286,G288)</f>
        <v>7321</v>
      </c>
      <c r="H260" s="272">
        <f>SUM(H261,H272,H286,H288)</f>
        <v>960448</v>
      </c>
    </row>
    <row r="261" spans="1:8" s="276" customFormat="1" ht="27.75" customHeight="1" hidden="1">
      <c r="A261" s="179"/>
      <c r="B261" s="179" t="s">
        <v>94</v>
      </c>
      <c r="C261" s="179"/>
      <c r="D261" s="273" t="s">
        <v>214</v>
      </c>
      <c r="E261" s="274">
        <f>SUM(E262:E271)</f>
        <v>83100</v>
      </c>
      <c r="F261" s="274"/>
      <c r="G261" s="274"/>
      <c r="H261" s="274">
        <f>SUM(H262:H271)</f>
        <v>83100</v>
      </c>
    </row>
    <row r="262" spans="1:8" s="205" customFormat="1" ht="19.5" customHeight="1" hidden="1">
      <c r="A262" s="180"/>
      <c r="B262" s="180"/>
      <c r="C262" s="180" t="s">
        <v>20</v>
      </c>
      <c r="D262" s="143" t="s">
        <v>132</v>
      </c>
      <c r="E262" s="181">
        <f aca="true" t="shared" si="36" ref="E262:E271">SUM(E1092)</f>
        <v>42947</v>
      </c>
      <c r="F262" s="181"/>
      <c r="G262" s="181"/>
      <c r="H262" s="181">
        <f>SUM(H1092)</f>
        <v>42947</v>
      </c>
    </row>
    <row r="263" spans="1:8" s="205" customFormat="1" ht="19.5" customHeight="1" hidden="1">
      <c r="A263" s="180"/>
      <c r="B263" s="180"/>
      <c r="C263" s="180" t="s">
        <v>21</v>
      </c>
      <c r="D263" s="143" t="s">
        <v>134</v>
      </c>
      <c r="E263" s="181">
        <f t="shared" si="36"/>
        <v>4133</v>
      </c>
      <c r="F263" s="181"/>
      <c r="G263" s="181"/>
      <c r="H263" s="181">
        <f aca="true" t="shared" si="37" ref="H263:H271">SUM(H1093)</f>
        <v>4133</v>
      </c>
    </row>
    <row r="264" spans="1:8" ht="19.5" customHeight="1" hidden="1">
      <c r="A264" s="146"/>
      <c r="B264" s="146"/>
      <c r="C264" s="146" t="s">
        <v>22</v>
      </c>
      <c r="D264" s="143" t="s">
        <v>135</v>
      </c>
      <c r="E264" s="181">
        <f t="shared" si="36"/>
        <v>8809</v>
      </c>
      <c r="F264" s="170"/>
      <c r="G264" s="170"/>
      <c r="H264" s="170">
        <f t="shared" si="37"/>
        <v>8809</v>
      </c>
    </row>
    <row r="265" spans="1:8" ht="19.5" customHeight="1" hidden="1">
      <c r="A265" s="146"/>
      <c r="B265" s="146"/>
      <c r="C265" s="146" t="s">
        <v>23</v>
      </c>
      <c r="D265" s="143" t="s">
        <v>136</v>
      </c>
      <c r="E265" s="181">
        <f t="shared" si="36"/>
        <v>1153</v>
      </c>
      <c r="F265" s="170"/>
      <c r="G265" s="170"/>
      <c r="H265" s="170">
        <f t="shared" si="37"/>
        <v>1153</v>
      </c>
    </row>
    <row r="266" spans="1:8" ht="19.5" customHeight="1" hidden="1">
      <c r="A266" s="146"/>
      <c r="B266" s="146"/>
      <c r="C266" s="146" t="s">
        <v>12</v>
      </c>
      <c r="D266" s="143" t="s">
        <v>137</v>
      </c>
      <c r="E266" s="181">
        <f t="shared" si="36"/>
        <v>601</v>
      </c>
      <c r="F266" s="170"/>
      <c r="G266" s="170"/>
      <c r="H266" s="170">
        <f t="shared" si="37"/>
        <v>601</v>
      </c>
    </row>
    <row r="267" spans="1:8" ht="19.5" customHeight="1" hidden="1">
      <c r="A267" s="146"/>
      <c r="B267" s="146"/>
      <c r="C267" s="146" t="s">
        <v>31</v>
      </c>
      <c r="D267" s="143" t="s">
        <v>139</v>
      </c>
      <c r="E267" s="181">
        <f t="shared" si="36"/>
        <v>100</v>
      </c>
      <c r="F267" s="170"/>
      <c r="G267" s="170"/>
      <c r="H267" s="170">
        <f t="shared" si="37"/>
        <v>100</v>
      </c>
    </row>
    <row r="268" spans="1:8" ht="19.5" customHeight="1" hidden="1">
      <c r="A268" s="146"/>
      <c r="B268" s="146"/>
      <c r="C268" s="146" t="s">
        <v>8</v>
      </c>
      <c r="D268" s="143" t="s">
        <v>131</v>
      </c>
      <c r="E268" s="181">
        <f t="shared" si="36"/>
        <v>23423</v>
      </c>
      <c r="F268" s="170"/>
      <c r="G268" s="170"/>
      <c r="H268" s="170">
        <f t="shared" si="37"/>
        <v>23423</v>
      </c>
    </row>
    <row r="269" spans="1:8" ht="19.5" customHeight="1" hidden="1">
      <c r="A269" s="146"/>
      <c r="B269" s="146"/>
      <c r="C269" s="146" t="s">
        <v>26</v>
      </c>
      <c r="D269" s="143" t="s">
        <v>140</v>
      </c>
      <c r="E269" s="181">
        <f t="shared" si="36"/>
        <v>255</v>
      </c>
      <c r="F269" s="170"/>
      <c r="G269" s="170"/>
      <c r="H269" s="170">
        <f t="shared" si="37"/>
        <v>255</v>
      </c>
    </row>
    <row r="270" spans="1:8" ht="19.5" customHeight="1" hidden="1">
      <c r="A270" s="146"/>
      <c r="B270" s="146"/>
      <c r="C270" s="146" t="s">
        <v>32</v>
      </c>
      <c r="D270" s="143" t="s">
        <v>141</v>
      </c>
      <c r="E270" s="181">
        <f t="shared" si="36"/>
        <v>299</v>
      </c>
      <c r="F270" s="170"/>
      <c r="G270" s="170"/>
      <c r="H270" s="170">
        <f t="shared" si="37"/>
        <v>299</v>
      </c>
    </row>
    <row r="271" spans="1:8" ht="19.5" customHeight="1" hidden="1">
      <c r="A271" s="160"/>
      <c r="B271" s="160"/>
      <c r="C271" s="160" t="s">
        <v>33</v>
      </c>
      <c r="D271" s="143" t="s">
        <v>166</v>
      </c>
      <c r="E271" s="181">
        <f t="shared" si="36"/>
        <v>1380</v>
      </c>
      <c r="F271" s="144"/>
      <c r="G271" s="144"/>
      <c r="H271" s="144">
        <f t="shared" si="37"/>
        <v>1380</v>
      </c>
    </row>
    <row r="272" spans="1:8" s="202" customFormat="1" ht="19.5" customHeight="1" hidden="1">
      <c r="A272" s="168"/>
      <c r="B272" s="168" t="s">
        <v>95</v>
      </c>
      <c r="C272" s="168"/>
      <c r="D272" s="138" t="s">
        <v>216</v>
      </c>
      <c r="E272" s="169">
        <f>SUM(E273:E285)</f>
        <v>850400</v>
      </c>
      <c r="F272" s="169">
        <f>SUM(F273:F285)</f>
        <v>19620</v>
      </c>
      <c r="G272" s="169">
        <f>SUM(G273:G285)</f>
        <v>3520</v>
      </c>
      <c r="H272" s="169">
        <f>SUM(H273:H285)</f>
        <v>866500</v>
      </c>
    </row>
    <row r="273" spans="1:8" ht="19.5" customHeight="1" hidden="1">
      <c r="A273" s="146"/>
      <c r="B273" s="146"/>
      <c r="C273" s="146" t="s">
        <v>20</v>
      </c>
      <c r="D273" s="143" t="s">
        <v>132</v>
      </c>
      <c r="E273" s="181">
        <f>SUM(E1112)</f>
        <v>554560</v>
      </c>
      <c r="F273" s="181">
        <f>SUM(F1112)</f>
        <v>13450</v>
      </c>
      <c r="G273" s="181"/>
      <c r="H273" s="170">
        <f aca="true" t="shared" si="38" ref="H273:H281">SUM(H1112)</f>
        <v>568010</v>
      </c>
    </row>
    <row r="274" spans="1:8" ht="19.5" customHeight="1" hidden="1">
      <c r="A274" s="146"/>
      <c r="B274" s="146"/>
      <c r="C274" s="146" t="s">
        <v>21</v>
      </c>
      <c r="D274" s="143" t="s">
        <v>134</v>
      </c>
      <c r="E274" s="181">
        <f>SUM(E1113)</f>
        <v>46500</v>
      </c>
      <c r="F274" s="181"/>
      <c r="G274" s="181"/>
      <c r="H274" s="170">
        <f t="shared" si="38"/>
        <v>46500</v>
      </c>
    </row>
    <row r="275" spans="1:8" ht="19.5" customHeight="1" hidden="1">
      <c r="A275" s="146"/>
      <c r="B275" s="146"/>
      <c r="C275" s="146" t="s">
        <v>22</v>
      </c>
      <c r="D275" s="143" t="s">
        <v>135</v>
      </c>
      <c r="E275" s="181">
        <f aca="true" t="shared" si="39" ref="E275:G281">SUM(E1114)</f>
        <v>101650</v>
      </c>
      <c r="F275" s="181">
        <f t="shared" si="39"/>
        <v>2320</v>
      </c>
      <c r="G275" s="181"/>
      <c r="H275" s="170">
        <f t="shared" si="38"/>
        <v>103970</v>
      </c>
    </row>
    <row r="276" spans="1:8" ht="19.5" customHeight="1" hidden="1">
      <c r="A276" s="146"/>
      <c r="B276" s="146"/>
      <c r="C276" s="146" t="s">
        <v>23</v>
      </c>
      <c r="D276" s="143" t="s">
        <v>136</v>
      </c>
      <c r="E276" s="181">
        <f t="shared" si="39"/>
        <v>16350</v>
      </c>
      <c r="F276" s="181">
        <f t="shared" si="39"/>
        <v>330</v>
      </c>
      <c r="G276" s="181"/>
      <c r="H276" s="170">
        <f t="shared" si="38"/>
        <v>16680</v>
      </c>
    </row>
    <row r="277" spans="1:8" ht="19.5" customHeight="1" hidden="1">
      <c r="A277" s="146"/>
      <c r="B277" s="146"/>
      <c r="C277" s="146" t="s">
        <v>12</v>
      </c>
      <c r="D277" s="143" t="s">
        <v>137</v>
      </c>
      <c r="E277" s="181">
        <f t="shared" si="39"/>
        <v>18190</v>
      </c>
      <c r="F277" s="181"/>
      <c r="G277" s="181"/>
      <c r="H277" s="170">
        <f t="shared" si="38"/>
        <v>18190</v>
      </c>
    </row>
    <row r="278" spans="1:8" ht="19.5" customHeight="1" hidden="1">
      <c r="A278" s="146"/>
      <c r="B278" s="146"/>
      <c r="C278" s="146" t="s">
        <v>30</v>
      </c>
      <c r="D278" s="143" t="s">
        <v>138</v>
      </c>
      <c r="E278" s="181">
        <f t="shared" si="39"/>
        <v>34530</v>
      </c>
      <c r="F278" s="181"/>
      <c r="G278" s="181"/>
      <c r="H278" s="170">
        <f t="shared" si="38"/>
        <v>34530</v>
      </c>
    </row>
    <row r="279" spans="1:8" ht="19.5" customHeight="1" hidden="1">
      <c r="A279" s="146"/>
      <c r="B279" s="146"/>
      <c r="C279" s="146" t="s">
        <v>31</v>
      </c>
      <c r="D279" s="143" t="s">
        <v>139</v>
      </c>
      <c r="E279" s="181">
        <f t="shared" si="39"/>
        <v>2750</v>
      </c>
      <c r="F279" s="181"/>
      <c r="G279" s="181"/>
      <c r="H279" s="170">
        <f t="shared" si="38"/>
        <v>2750</v>
      </c>
    </row>
    <row r="280" spans="1:8" ht="19.5" customHeight="1" hidden="1">
      <c r="A280" s="146"/>
      <c r="B280" s="146"/>
      <c r="C280" s="146" t="s">
        <v>8</v>
      </c>
      <c r="D280" s="143" t="s">
        <v>131</v>
      </c>
      <c r="E280" s="181">
        <f t="shared" si="39"/>
        <v>32400</v>
      </c>
      <c r="F280" s="181"/>
      <c r="G280" s="181">
        <f t="shared" si="39"/>
        <v>3520</v>
      </c>
      <c r="H280" s="170">
        <f t="shared" si="38"/>
        <v>28880</v>
      </c>
    </row>
    <row r="281" spans="1:8" ht="19.5" customHeight="1" hidden="1">
      <c r="A281" s="146"/>
      <c r="B281" s="146"/>
      <c r="C281" s="146" t="s">
        <v>26</v>
      </c>
      <c r="D281" s="143" t="s">
        <v>140</v>
      </c>
      <c r="E281" s="181">
        <f t="shared" si="39"/>
        <v>8710</v>
      </c>
      <c r="F281" s="181"/>
      <c r="G281" s="181"/>
      <c r="H281" s="170">
        <f t="shared" si="38"/>
        <v>8710</v>
      </c>
    </row>
    <row r="282" spans="1:8" ht="19.5" customHeight="1" hidden="1">
      <c r="A282" s="146"/>
      <c r="B282" s="146"/>
      <c r="C282" s="146" t="s">
        <v>32</v>
      </c>
      <c r="D282" s="143" t="s">
        <v>141</v>
      </c>
      <c r="E282" s="181">
        <f>SUM(E1122)</f>
        <v>6710</v>
      </c>
      <c r="F282" s="181"/>
      <c r="G282" s="181"/>
      <c r="H282" s="170">
        <f>SUM(H1122)</f>
        <v>6710</v>
      </c>
    </row>
    <row r="283" spans="1:8" ht="19.5" customHeight="1" hidden="1">
      <c r="A283" s="146"/>
      <c r="B283" s="146"/>
      <c r="C283" s="146" t="s">
        <v>33</v>
      </c>
      <c r="D283" s="143" t="s">
        <v>166</v>
      </c>
      <c r="E283" s="181">
        <f>SUM(E1123)</f>
        <v>28000</v>
      </c>
      <c r="F283" s="170"/>
      <c r="G283" s="170"/>
      <c r="H283" s="170">
        <f>SUM(H1123)</f>
        <v>28000</v>
      </c>
    </row>
    <row r="284" spans="1:8" ht="19.5" customHeight="1" hidden="1">
      <c r="A284" s="146"/>
      <c r="B284" s="146"/>
      <c r="C284" s="146" t="s">
        <v>34</v>
      </c>
      <c r="D284" s="143" t="s">
        <v>149</v>
      </c>
      <c r="E284" s="181">
        <f>SUM(E1124)</f>
        <v>0</v>
      </c>
      <c r="F284" s="181">
        <f>SUM(F1124)</f>
        <v>3520</v>
      </c>
      <c r="G284" s="170"/>
      <c r="H284" s="170">
        <f>SUM(H1124)</f>
        <v>3520</v>
      </c>
    </row>
    <row r="285" spans="1:8" ht="19.5" customHeight="1" hidden="1">
      <c r="A285" s="160"/>
      <c r="B285" s="160"/>
      <c r="C285" s="160" t="s">
        <v>80</v>
      </c>
      <c r="D285" s="143" t="s">
        <v>167</v>
      </c>
      <c r="E285" s="303">
        <f>SUM(E1125)</f>
        <v>50</v>
      </c>
      <c r="F285" s="144"/>
      <c r="G285" s="144"/>
      <c r="H285" s="144">
        <f>SUM(H1125)</f>
        <v>50</v>
      </c>
    </row>
    <row r="286" spans="1:8" s="202" customFormat="1" ht="19.5" customHeight="1" hidden="1">
      <c r="A286" s="168"/>
      <c r="B286" s="168" t="s">
        <v>126</v>
      </c>
      <c r="C286" s="168"/>
      <c r="D286" s="138" t="s">
        <v>209</v>
      </c>
      <c r="E286" s="169">
        <f>SUM(E287)</f>
        <v>5848</v>
      </c>
      <c r="F286" s="169">
        <f>SUM(F287)</f>
        <v>3801</v>
      </c>
      <c r="G286" s="169">
        <f>SUM(G287)</f>
        <v>3801</v>
      </c>
      <c r="H286" s="169">
        <f>SUM(H287)</f>
        <v>5848</v>
      </c>
    </row>
    <row r="287" spans="1:8" ht="19.5" customHeight="1" hidden="1">
      <c r="A287" s="160"/>
      <c r="B287" s="160"/>
      <c r="C287" s="160" t="s">
        <v>8</v>
      </c>
      <c r="D287" s="143" t="s">
        <v>131</v>
      </c>
      <c r="E287" s="181">
        <f>SUM(E481)</f>
        <v>5848</v>
      </c>
      <c r="F287" s="181">
        <f>SUM(F481,F1083)</f>
        <v>3801</v>
      </c>
      <c r="G287" s="181">
        <f>SUM(G481,G1083)</f>
        <v>3801</v>
      </c>
      <c r="H287" s="181">
        <f>SUM(H481,H1083)</f>
        <v>5848</v>
      </c>
    </row>
    <row r="288" spans="1:8" s="202" customFormat="1" ht="20.25" customHeight="1" hidden="1">
      <c r="A288" s="168"/>
      <c r="B288" s="168" t="s">
        <v>96</v>
      </c>
      <c r="C288" s="168"/>
      <c r="D288" s="140" t="s">
        <v>200</v>
      </c>
      <c r="E288" s="309">
        <f>SUM(E289:E291)</f>
        <v>5000</v>
      </c>
      <c r="F288" s="169"/>
      <c r="G288" s="169"/>
      <c r="H288" s="169">
        <f>SUM(H289:H291)</f>
        <v>5000</v>
      </c>
    </row>
    <row r="289" spans="1:8" ht="19.5" customHeight="1" hidden="1">
      <c r="A289" s="146"/>
      <c r="B289" s="146"/>
      <c r="C289" s="146" t="s">
        <v>12</v>
      </c>
      <c r="D289" s="143" t="s">
        <v>137</v>
      </c>
      <c r="E289" s="181"/>
      <c r="F289" s="170"/>
      <c r="G289" s="170"/>
      <c r="H289" s="170">
        <f>SUM(H1043)</f>
        <v>0</v>
      </c>
    </row>
    <row r="290" spans="1:8" ht="19.5" customHeight="1" hidden="1">
      <c r="A290" s="146"/>
      <c r="B290" s="146"/>
      <c r="C290" s="146" t="s">
        <v>8</v>
      </c>
      <c r="D290" s="143" t="s">
        <v>131</v>
      </c>
      <c r="E290" s="170">
        <f>SUM(E483,E1044)</f>
        <v>5000</v>
      </c>
      <c r="F290" s="170"/>
      <c r="G290" s="170"/>
      <c r="H290" s="170">
        <f>SUM(H483,H1044)</f>
        <v>5000</v>
      </c>
    </row>
    <row r="291" spans="1:8" ht="19.5" customHeight="1" hidden="1">
      <c r="A291" s="160"/>
      <c r="B291" s="160"/>
      <c r="C291" s="160" t="s">
        <v>33</v>
      </c>
      <c r="D291" s="143" t="s">
        <v>142</v>
      </c>
      <c r="E291" s="144"/>
      <c r="F291" s="144"/>
      <c r="G291" s="144"/>
      <c r="H291" s="144"/>
    </row>
    <row r="292" spans="1:8" ht="19.5" customHeight="1" hidden="1">
      <c r="A292" s="157">
        <v>854</v>
      </c>
      <c r="B292" s="150"/>
      <c r="C292" s="150"/>
      <c r="D292" s="151" t="s">
        <v>184</v>
      </c>
      <c r="E292" s="171">
        <f>SUM(E293,E309,E324,E338,E353,E355,E357,E364)</f>
        <v>2889171</v>
      </c>
      <c r="F292" s="171">
        <f>SUM(F293,F309,F324,F338,F353,F355,F357,F364)</f>
        <v>140766</v>
      </c>
      <c r="G292" s="171">
        <f>SUM(G293,G309,G324,G338,G353,G355,G357,G364)</f>
        <v>3506</v>
      </c>
      <c r="H292" s="171">
        <f>SUM(H293,H309,H324,H338,H353,H355,H357,H364)</f>
        <v>3026431</v>
      </c>
    </row>
    <row r="293" spans="1:8" s="202" customFormat="1" ht="19.5" customHeight="1" hidden="1">
      <c r="A293" s="174"/>
      <c r="B293" s="168" t="s">
        <v>97</v>
      </c>
      <c r="C293" s="175"/>
      <c r="D293" s="176" t="s">
        <v>217</v>
      </c>
      <c r="E293" s="169">
        <f>SUM(E294:E308)</f>
        <v>721142</v>
      </c>
      <c r="F293" s="169"/>
      <c r="G293" s="169"/>
      <c r="H293" s="169">
        <f>SUM(H294:H308)</f>
        <v>721142</v>
      </c>
    </row>
    <row r="294" spans="1:8" ht="19.5" customHeight="1" hidden="1">
      <c r="A294" s="146"/>
      <c r="B294" s="146"/>
      <c r="C294" s="146" t="s">
        <v>29</v>
      </c>
      <c r="D294" s="143" t="s">
        <v>161</v>
      </c>
      <c r="E294" s="170">
        <f>SUM(E648)</f>
        <v>15000</v>
      </c>
      <c r="F294" s="170"/>
      <c r="G294" s="170"/>
      <c r="H294" s="170">
        <f>SUM(H648)</f>
        <v>15000</v>
      </c>
    </row>
    <row r="295" spans="1:8" ht="19.5" customHeight="1" hidden="1">
      <c r="A295" s="146"/>
      <c r="B295" s="146"/>
      <c r="C295" s="146" t="s">
        <v>20</v>
      </c>
      <c r="D295" s="143" t="s">
        <v>132</v>
      </c>
      <c r="E295" s="170">
        <f>SUM(E485,E649)</f>
        <v>374767</v>
      </c>
      <c r="F295" s="170"/>
      <c r="G295" s="170"/>
      <c r="H295" s="170">
        <f>SUM(H485,H649)</f>
        <v>374767</v>
      </c>
    </row>
    <row r="296" spans="1:8" ht="19.5" customHeight="1" hidden="1">
      <c r="A296" s="146"/>
      <c r="B296" s="146"/>
      <c r="C296" s="146" t="s">
        <v>21</v>
      </c>
      <c r="D296" s="143" t="s">
        <v>134</v>
      </c>
      <c r="E296" s="170">
        <f aca="true" t="shared" si="40" ref="E296:E307">SUM(E650)</f>
        <v>32110</v>
      </c>
      <c r="F296" s="170"/>
      <c r="G296" s="170"/>
      <c r="H296" s="170">
        <f aca="true" t="shared" si="41" ref="H296:H308">SUM(H650)</f>
        <v>32110</v>
      </c>
    </row>
    <row r="297" spans="1:8" ht="19.5" customHeight="1" hidden="1">
      <c r="A297" s="146"/>
      <c r="B297" s="146"/>
      <c r="C297" s="146" t="s">
        <v>22</v>
      </c>
      <c r="D297" s="143" t="s">
        <v>135</v>
      </c>
      <c r="E297" s="144">
        <f t="shared" si="40"/>
        <v>84519</v>
      </c>
      <c r="F297" s="144"/>
      <c r="G297" s="144"/>
      <c r="H297" s="144">
        <f t="shared" si="41"/>
        <v>84519</v>
      </c>
    </row>
    <row r="298" spans="1:8" ht="19.5" customHeight="1" hidden="1">
      <c r="A298" s="146"/>
      <c r="B298" s="146"/>
      <c r="C298" s="146" t="s">
        <v>23</v>
      </c>
      <c r="D298" s="143" t="s">
        <v>136</v>
      </c>
      <c r="E298" s="170">
        <f t="shared" si="40"/>
        <v>11679</v>
      </c>
      <c r="F298" s="170"/>
      <c r="G298" s="170"/>
      <c r="H298" s="170">
        <f t="shared" si="41"/>
        <v>11679</v>
      </c>
    </row>
    <row r="299" spans="1:8" ht="19.5" customHeight="1" hidden="1">
      <c r="A299" s="146"/>
      <c r="B299" s="146"/>
      <c r="C299" s="146" t="s">
        <v>12</v>
      </c>
      <c r="D299" s="143" t="s">
        <v>137</v>
      </c>
      <c r="E299" s="170">
        <f t="shared" si="40"/>
        <v>75876</v>
      </c>
      <c r="F299" s="170"/>
      <c r="G299" s="170"/>
      <c r="H299" s="170">
        <f t="shared" si="41"/>
        <v>75876</v>
      </c>
    </row>
    <row r="300" spans="1:8" ht="19.5" customHeight="1" hidden="1">
      <c r="A300" s="146"/>
      <c r="B300" s="146"/>
      <c r="C300" s="146" t="s">
        <v>75</v>
      </c>
      <c r="D300" s="143" t="s">
        <v>165</v>
      </c>
      <c r="E300" s="170">
        <f t="shared" si="40"/>
        <v>43469</v>
      </c>
      <c r="F300" s="170"/>
      <c r="G300" s="170"/>
      <c r="H300" s="170">
        <f t="shared" si="41"/>
        <v>43469</v>
      </c>
    </row>
    <row r="301" spans="1:8" ht="19.5" customHeight="1" hidden="1">
      <c r="A301" s="146"/>
      <c r="B301" s="146"/>
      <c r="C301" s="146" t="s">
        <v>87</v>
      </c>
      <c r="D301" s="143" t="s">
        <v>173</v>
      </c>
      <c r="E301" s="170">
        <f t="shared" si="40"/>
        <v>1000</v>
      </c>
      <c r="F301" s="170"/>
      <c r="G301" s="170"/>
      <c r="H301" s="170">
        <f t="shared" si="41"/>
        <v>1000</v>
      </c>
    </row>
    <row r="302" spans="1:8" ht="19.5" customHeight="1" hidden="1">
      <c r="A302" s="160"/>
      <c r="B302" s="160"/>
      <c r="C302" s="160" t="s">
        <v>30</v>
      </c>
      <c r="D302" s="143" t="s">
        <v>138</v>
      </c>
      <c r="E302" s="144">
        <f t="shared" si="40"/>
        <v>11035</v>
      </c>
      <c r="F302" s="144"/>
      <c r="G302" s="144"/>
      <c r="H302" s="144">
        <f t="shared" si="41"/>
        <v>11035</v>
      </c>
    </row>
    <row r="303" spans="1:8" ht="19.5" customHeight="1" hidden="1">
      <c r="A303" s="146"/>
      <c r="B303" s="146"/>
      <c r="C303" s="146" t="s">
        <v>31</v>
      </c>
      <c r="D303" s="143" t="s">
        <v>139</v>
      </c>
      <c r="E303" s="170">
        <f t="shared" si="40"/>
        <v>3000</v>
      </c>
      <c r="F303" s="170"/>
      <c r="G303" s="170"/>
      <c r="H303" s="170">
        <f t="shared" si="41"/>
        <v>3000</v>
      </c>
    </row>
    <row r="304" spans="1:8" ht="19.5" customHeight="1" hidden="1">
      <c r="A304" s="146"/>
      <c r="B304" s="146"/>
      <c r="C304" s="146" t="s">
        <v>8</v>
      </c>
      <c r="D304" s="143" t="s">
        <v>131</v>
      </c>
      <c r="E304" s="170">
        <f t="shared" si="40"/>
        <v>12377</v>
      </c>
      <c r="F304" s="170"/>
      <c r="G304" s="170"/>
      <c r="H304" s="170">
        <f t="shared" si="41"/>
        <v>12377</v>
      </c>
    </row>
    <row r="305" spans="1:8" ht="19.5" customHeight="1" hidden="1">
      <c r="A305" s="146"/>
      <c r="B305" s="146"/>
      <c r="C305" s="146" t="s">
        <v>26</v>
      </c>
      <c r="D305" s="143" t="s">
        <v>175</v>
      </c>
      <c r="E305" s="170">
        <f t="shared" si="40"/>
        <v>1000</v>
      </c>
      <c r="F305" s="170"/>
      <c r="G305" s="170"/>
      <c r="H305" s="170">
        <f t="shared" si="41"/>
        <v>1000</v>
      </c>
    </row>
    <row r="306" spans="1:8" ht="19.5" customHeight="1" hidden="1">
      <c r="A306" s="146"/>
      <c r="B306" s="146"/>
      <c r="C306" s="146" t="s">
        <v>32</v>
      </c>
      <c r="D306" s="143" t="s">
        <v>141</v>
      </c>
      <c r="E306" s="170">
        <f t="shared" si="40"/>
        <v>3265</v>
      </c>
      <c r="F306" s="170"/>
      <c r="G306" s="170"/>
      <c r="H306" s="170">
        <f t="shared" si="41"/>
        <v>3265</v>
      </c>
    </row>
    <row r="307" spans="1:8" ht="19.5" customHeight="1" hidden="1">
      <c r="A307" s="146"/>
      <c r="B307" s="146"/>
      <c r="C307" s="146" t="s">
        <v>33</v>
      </c>
      <c r="D307" s="143" t="s">
        <v>166</v>
      </c>
      <c r="E307" s="170">
        <f t="shared" si="40"/>
        <v>22045</v>
      </c>
      <c r="F307" s="170"/>
      <c r="G307" s="170"/>
      <c r="H307" s="170">
        <f t="shared" si="41"/>
        <v>22045</v>
      </c>
    </row>
    <row r="308" spans="1:8" ht="19.5" customHeight="1" hidden="1">
      <c r="A308" s="146"/>
      <c r="B308" s="146"/>
      <c r="C308" s="146" t="s">
        <v>35</v>
      </c>
      <c r="D308" s="143" t="s">
        <v>143</v>
      </c>
      <c r="E308" s="170">
        <f>E662</f>
        <v>30000</v>
      </c>
      <c r="F308" s="170"/>
      <c r="G308" s="170"/>
      <c r="H308" s="170">
        <f t="shared" si="41"/>
        <v>30000</v>
      </c>
    </row>
    <row r="309" spans="1:8" s="202" customFormat="1" ht="24.75" customHeight="1" hidden="1">
      <c r="A309" s="168"/>
      <c r="B309" s="168" t="s">
        <v>53</v>
      </c>
      <c r="C309" s="168"/>
      <c r="D309" s="138" t="s">
        <v>218</v>
      </c>
      <c r="E309" s="169">
        <f>SUM(E310:E323)</f>
        <v>545080</v>
      </c>
      <c r="F309" s="169"/>
      <c r="G309" s="169"/>
      <c r="H309" s="169">
        <f>SUM(H310:H323)</f>
        <v>545080</v>
      </c>
    </row>
    <row r="310" spans="1:8" ht="48" customHeight="1" hidden="1">
      <c r="A310" s="146"/>
      <c r="B310" s="146"/>
      <c r="C310" s="146" t="s">
        <v>54</v>
      </c>
      <c r="D310" s="143" t="s">
        <v>185</v>
      </c>
      <c r="E310" s="170">
        <f>SUM(E487)</f>
        <v>10000</v>
      </c>
      <c r="F310" s="170"/>
      <c r="G310" s="170"/>
      <c r="H310" s="170">
        <f>SUM(H487)</f>
        <v>10000</v>
      </c>
    </row>
    <row r="311" spans="1:8" ht="19.5" customHeight="1" hidden="1">
      <c r="A311" s="146"/>
      <c r="B311" s="146"/>
      <c r="C311" s="146" t="s">
        <v>29</v>
      </c>
      <c r="D311" s="143" t="s">
        <v>161</v>
      </c>
      <c r="E311" s="170">
        <f aca="true" t="shared" si="42" ref="E311:E318">SUM(E1138,E1165)</f>
        <v>1610</v>
      </c>
      <c r="F311" s="170"/>
      <c r="G311" s="170"/>
      <c r="H311" s="170">
        <f aca="true" t="shared" si="43" ref="H311:H321">SUM(H1138,H1165)</f>
        <v>1610</v>
      </c>
    </row>
    <row r="312" spans="1:8" ht="19.5" customHeight="1" hidden="1">
      <c r="A312" s="146"/>
      <c r="B312" s="146"/>
      <c r="C312" s="146" t="s">
        <v>20</v>
      </c>
      <c r="D312" s="143" t="s">
        <v>132</v>
      </c>
      <c r="E312" s="170">
        <f t="shared" si="42"/>
        <v>359408</v>
      </c>
      <c r="F312" s="170"/>
      <c r="G312" s="170"/>
      <c r="H312" s="170">
        <f t="shared" si="43"/>
        <v>359408</v>
      </c>
    </row>
    <row r="313" spans="1:8" ht="19.5" customHeight="1" hidden="1">
      <c r="A313" s="160"/>
      <c r="B313" s="160"/>
      <c r="C313" s="160" t="s">
        <v>21</v>
      </c>
      <c r="D313" s="143" t="s">
        <v>134</v>
      </c>
      <c r="E313" s="144">
        <f t="shared" si="42"/>
        <v>29392</v>
      </c>
      <c r="F313" s="144"/>
      <c r="G313" s="144"/>
      <c r="H313" s="144">
        <f t="shared" si="43"/>
        <v>29392</v>
      </c>
    </row>
    <row r="314" spans="1:8" ht="19.5" customHeight="1" hidden="1">
      <c r="A314" s="146"/>
      <c r="B314" s="146"/>
      <c r="C314" s="146" t="s">
        <v>22</v>
      </c>
      <c r="D314" s="143" t="s">
        <v>135</v>
      </c>
      <c r="E314" s="170">
        <f t="shared" si="42"/>
        <v>70065</v>
      </c>
      <c r="F314" s="170"/>
      <c r="G314" s="170"/>
      <c r="H314" s="170">
        <f t="shared" si="43"/>
        <v>70065</v>
      </c>
    </row>
    <row r="315" spans="1:8" ht="19.5" customHeight="1" hidden="1">
      <c r="A315" s="146"/>
      <c r="B315" s="146"/>
      <c r="C315" s="146" t="s">
        <v>23</v>
      </c>
      <c r="D315" s="143" t="s">
        <v>136</v>
      </c>
      <c r="E315" s="170">
        <f t="shared" si="42"/>
        <v>9235</v>
      </c>
      <c r="F315" s="170"/>
      <c r="G315" s="170"/>
      <c r="H315" s="170">
        <f t="shared" si="43"/>
        <v>9235</v>
      </c>
    </row>
    <row r="316" spans="1:8" ht="19.5" customHeight="1" hidden="1">
      <c r="A316" s="160"/>
      <c r="B316" s="160"/>
      <c r="C316" s="160" t="s">
        <v>12</v>
      </c>
      <c r="D316" s="143" t="s">
        <v>137</v>
      </c>
      <c r="E316" s="144">
        <f t="shared" si="42"/>
        <v>12768</v>
      </c>
      <c r="F316" s="144"/>
      <c r="G316" s="144"/>
      <c r="H316" s="144">
        <f t="shared" si="43"/>
        <v>12768</v>
      </c>
    </row>
    <row r="317" spans="1:8" ht="19.5" customHeight="1" hidden="1">
      <c r="A317" s="146"/>
      <c r="B317" s="146"/>
      <c r="C317" s="146" t="s">
        <v>87</v>
      </c>
      <c r="D317" s="143" t="s">
        <v>173</v>
      </c>
      <c r="E317" s="170">
        <f t="shared" si="42"/>
        <v>1000</v>
      </c>
      <c r="F317" s="170"/>
      <c r="G317" s="170"/>
      <c r="H317" s="170">
        <f t="shared" si="43"/>
        <v>1000</v>
      </c>
    </row>
    <row r="318" spans="1:8" ht="19.5" customHeight="1" hidden="1">
      <c r="A318" s="160"/>
      <c r="B318" s="160"/>
      <c r="C318" s="160" t="s">
        <v>30</v>
      </c>
      <c r="D318" s="143" t="s">
        <v>138</v>
      </c>
      <c r="E318" s="144">
        <f t="shared" si="42"/>
        <v>4000</v>
      </c>
      <c r="F318" s="144"/>
      <c r="G318" s="144"/>
      <c r="H318" s="144">
        <f t="shared" si="43"/>
        <v>4000</v>
      </c>
    </row>
    <row r="319" spans="1:8" ht="19.5" customHeight="1" hidden="1">
      <c r="A319" s="160"/>
      <c r="B319" s="160"/>
      <c r="C319" s="160" t="s">
        <v>31</v>
      </c>
      <c r="D319" s="143" t="s">
        <v>139</v>
      </c>
      <c r="E319" s="144">
        <f>SUM(E1146,E1173)</f>
        <v>1600</v>
      </c>
      <c r="F319" s="144"/>
      <c r="G319" s="144"/>
      <c r="H319" s="144">
        <f t="shared" si="43"/>
        <v>1600</v>
      </c>
    </row>
    <row r="320" spans="1:8" ht="19.5" customHeight="1" hidden="1">
      <c r="A320" s="146"/>
      <c r="B320" s="168" t="s">
        <v>53</v>
      </c>
      <c r="C320" s="146" t="s">
        <v>8</v>
      </c>
      <c r="D320" s="143" t="s">
        <v>131</v>
      </c>
      <c r="E320" s="170">
        <f>SUM(E1147,E1174)</f>
        <v>17260</v>
      </c>
      <c r="F320" s="170"/>
      <c r="G320" s="170"/>
      <c r="H320" s="170">
        <f t="shared" si="43"/>
        <v>17260</v>
      </c>
    </row>
    <row r="321" spans="1:8" ht="19.5" customHeight="1" hidden="1">
      <c r="A321" s="146"/>
      <c r="B321" s="146"/>
      <c r="C321" s="146" t="s">
        <v>26</v>
      </c>
      <c r="D321" s="143" t="s">
        <v>140</v>
      </c>
      <c r="E321" s="170">
        <f>SUM(E1148,E1175)</f>
        <v>2000</v>
      </c>
      <c r="F321" s="170"/>
      <c r="G321" s="170"/>
      <c r="H321" s="170">
        <f t="shared" si="43"/>
        <v>2000</v>
      </c>
    </row>
    <row r="322" spans="1:8" ht="19.5" customHeight="1" hidden="1">
      <c r="A322" s="146"/>
      <c r="B322" s="146"/>
      <c r="C322" s="146" t="s">
        <v>32</v>
      </c>
      <c r="D322" s="143" t="s">
        <v>141</v>
      </c>
      <c r="E322" s="170">
        <f>SUM(E1149)</f>
        <v>300</v>
      </c>
      <c r="F322" s="170"/>
      <c r="G322" s="170"/>
      <c r="H322" s="170">
        <f>SUM(H1149)</f>
        <v>300</v>
      </c>
    </row>
    <row r="323" spans="1:8" ht="19.5" customHeight="1" hidden="1">
      <c r="A323" s="146"/>
      <c r="B323" s="146"/>
      <c r="C323" s="146" t="s">
        <v>33</v>
      </c>
      <c r="D323" s="143" t="s">
        <v>166</v>
      </c>
      <c r="E323" s="170">
        <f>SUM(E1150,E1176)</f>
        <v>26442</v>
      </c>
      <c r="F323" s="170"/>
      <c r="G323" s="170"/>
      <c r="H323" s="170">
        <f>SUM(H1150,H1176)</f>
        <v>26442</v>
      </c>
    </row>
    <row r="324" spans="1:8" s="202" customFormat="1" ht="19.5" customHeight="1" hidden="1">
      <c r="A324" s="168"/>
      <c r="B324" s="168" t="s">
        <v>98</v>
      </c>
      <c r="C324" s="168"/>
      <c r="D324" s="138" t="s">
        <v>219</v>
      </c>
      <c r="E324" s="169">
        <f>SUM(E325:E337)</f>
        <v>313053</v>
      </c>
      <c r="F324" s="169"/>
      <c r="G324" s="169"/>
      <c r="H324" s="169">
        <f>SUM(H325:H337)</f>
        <v>313053</v>
      </c>
    </row>
    <row r="325" spans="1:8" ht="19.5" customHeight="1" hidden="1">
      <c r="A325" s="146"/>
      <c r="B325" s="146"/>
      <c r="C325" s="146" t="s">
        <v>29</v>
      </c>
      <c r="D325" s="143" t="s">
        <v>161</v>
      </c>
      <c r="E325" s="170">
        <f aca="true" t="shared" si="44" ref="E325:E337">SUM(E1191)</f>
        <v>344</v>
      </c>
      <c r="F325" s="170"/>
      <c r="G325" s="170"/>
      <c r="H325" s="170">
        <f aca="true" t="shared" si="45" ref="H325:H337">SUM(H1191)</f>
        <v>344</v>
      </c>
    </row>
    <row r="326" spans="1:8" ht="19.5" customHeight="1" hidden="1">
      <c r="A326" s="146"/>
      <c r="B326" s="146"/>
      <c r="C326" s="146" t="s">
        <v>20</v>
      </c>
      <c r="D326" s="143" t="s">
        <v>132</v>
      </c>
      <c r="E326" s="170">
        <f t="shared" si="44"/>
        <v>182710</v>
      </c>
      <c r="F326" s="170"/>
      <c r="G326" s="170"/>
      <c r="H326" s="170">
        <f t="shared" si="45"/>
        <v>182710</v>
      </c>
    </row>
    <row r="327" spans="1:8" ht="19.5" customHeight="1" hidden="1">
      <c r="A327" s="146"/>
      <c r="B327" s="146"/>
      <c r="C327" s="146" t="s">
        <v>21</v>
      </c>
      <c r="D327" s="143" t="s">
        <v>134</v>
      </c>
      <c r="E327" s="170">
        <f t="shared" si="44"/>
        <v>14267</v>
      </c>
      <c r="F327" s="170"/>
      <c r="G327" s="170"/>
      <c r="H327" s="170">
        <f t="shared" si="45"/>
        <v>14267</v>
      </c>
    </row>
    <row r="328" spans="1:8" ht="19.5" customHeight="1" hidden="1">
      <c r="A328" s="160"/>
      <c r="B328" s="160"/>
      <c r="C328" s="160" t="s">
        <v>22</v>
      </c>
      <c r="D328" s="143" t="s">
        <v>135</v>
      </c>
      <c r="E328" s="144">
        <f t="shared" si="44"/>
        <v>37032</v>
      </c>
      <c r="F328" s="144"/>
      <c r="G328" s="144"/>
      <c r="H328" s="144">
        <f t="shared" si="45"/>
        <v>37032</v>
      </c>
    </row>
    <row r="329" spans="1:8" ht="19.5" customHeight="1" hidden="1">
      <c r="A329" s="146"/>
      <c r="B329" s="146"/>
      <c r="C329" s="146" t="s">
        <v>23</v>
      </c>
      <c r="D329" s="143" t="s">
        <v>136</v>
      </c>
      <c r="E329" s="170">
        <f t="shared" si="44"/>
        <v>4980</v>
      </c>
      <c r="F329" s="170"/>
      <c r="G329" s="170"/>
      <c r="H329" s="170">
        <f t="shared" si="45"/>
        <v>4980</v>
      </c>
    </row>
    <row r="330" spans="1:8" ht="19.5" customHeight="1" hidden="1">
      <c r="A330" s="146"/>
      <c r="B330" s="146"/>
      <c r="C330" s="146" t="s">
        <v>12</v>
      </c>
      <c r="D330" s="143" t="s">
        <v>137</v>
      </c>
      <c r="E330" s="170">
        <f t="shared" si="44"/>
        <v>4980</v>
      </c>
      <c r="F330" s="170"/>
      <c r="G330" s="170"/>
      <c r="H330" s="170">
        <f t="shared" si="45"/>
        <v>4980</v>
      </c>
    </row>
    <row r="331" spans="1:8" ht="19.5" customHeight="1" hidden="1">
      <c r="A331" s="160"/>
      <c r="B331" s="160"/>
      <c r="C331" s="160" t="s">
        <v>87</v>
      </c>
      <c r="D331" s="143" t="s">
        <v>173</v>
      </c>
      <c r="E331" s="144">
        <f t="shared" si="44"/>
        <v>1000</v>
      </c>
      <c r="F331" s="144"/>
      <c r="G331" s="144"/>
      <c r="H331" s="144">
        <f t="shared" si="45"/>
        <v>1000</v>
      </c>
    </row>
    <row r="332" spans="1:8" ht="19.5" customHeight="1" hidden="1">
      <c r="A332" s="146" t="s">
        <v>52</v>
      </c>
      <c r="B332" s="146"/>
      <c r="C332" s="146" t="s">
        <v>30</v>
      </c>
      <c r="D332" s="143" t="s">
        <v>138</v>
      </c>
      <c r="E332" s="170">
        <f t="shared" si="44"/>
        <v>14000</v>
      </c>
      <c r="F332" s="170"/>
      <c r="G332" s="170"/>
      <c r="H332" s="170">
        <f t="shared" si="45"/>
        <v>14000</v>
      </c>
    </row>
    <row r="333" spans="1:8" ht="19.5" customHeight="1" hidden="1">
      <c r="A333" s="146"/>
      <c r="B333" s="146"/>
      <c r="C333" s="146" t="s">
        <v>31</v>
      </c>
      <c r="D333" s="143" t="s">
        <v>139</v>
      </c>
      <c r="E333" s="170">
        <f t="shared" si="44"/>
        <v>30000</v>
      </c>
      <c r="F333" s="170"/>
      <c r="G333" s="170"/>
      <c r="H333" s="170">
        <f t="shared" si="45"/>
        <v>30000</v>
      </c>
    </row>
    <row r="334" spans="1:8" ht="19.5" customHeight="1" hidden="1">
      <c r="A334" s="160"/>
      <c r="B334" s="160"/>
      <c r="C334" s="160" t="s">
        <v>8</v>
      </c>
      <c r="D334" s="143" t="s">
        <v>131</v>
      </c>
      <c r="E334" s="144">
        <f t="shared" si="44"/>
        <v>10000</v>
      </c>
      <c r="F334" s="144"/>
      <c r="G334" s="144"/>
      <c r="H334" s="144">
        <f t="shared" si="45"/>
        <v>10000</v>
      </c>
    </row>
    <row r="335" spans="1:8" ht="19.5" customHeight="1" hidden="1">
      <c r="A335" s="146"/>
      <c r="B335" s="168" t="s">
        <v>98</v>
      </c>
      <c r="C335" s="146" t="s">
        <v>26</v>
      </c>
      <c r="D335" s="143" t="s">
        <v>175</v>
      </c>
      <c r="E335" s="170">
        <f t="shared" si="44"/>
        <v>500</v>
      </c>
      <c r="F335" s="170"/>
      <c r="G335" s="170"/>
      <c r="H335" s="170">
        <f t="shared" si="45"/>
        <v>500</v>
      </c>
    </row>
    <row r="336" spans="1:8" ht="19.5" customHeight="1" hidden="1">
      <c r="A336" s="146"/>
      <c r="B336" s="146"/>
      <c r="C336" s="146" t="s">
        <v>32</v>
      </c>
      <c r="D336" s="143" t="s">
        <v>141</v>
      </c>
      <c r="E336" s="170">
        <f t="shared" si="44"/>
        <v>400</v>
      </c>
      <c r="F336" s="170"/>
      <c r="G336" s="170"/>
      <c r="H336" s="170">
        <f t="shared" si="45"/>
        <v>400</v>
      </c>
    </row>
    <row r="337" spans="1:8" ht="19.5" customHeight="1" hidden="1">
      <c r="A337" s="160"/>
      <c r="B337" s="160"/>
      <c r="C337" s="160" t="s">
        <v>33</v>
      </c>
      <c r="D337" s="143" t="s">
        <v>166</v>
      </c>
      <c r="E337" s="144">
        <f t="shared" si="44"/>
        <v>12840</v>
      </c>
      <c r="F337" s="144"/>
      <c r="G337" s="144"/>
      <c r="H337" s="144">
        <f t="shared" si="45"/>
        <v>12840</v>
      </c>
    </row>
    <row r="338" spans="1:8" s="202" customFormat="1" ht="19.5" customHeight="1" hidden="1">
      <c r="A338" s="168"/>
      <c r="B338" s="168" t="s">
        <v>99</v>
      </c>
      <c r="C338" s="168"/>
      <c r="D338" s="138" t="s">
        <v>220</v>
      </c>
      <c r="E338" s="169">
        <f>SUM(E339:E352)</f>
        <v>1295186</v>
      </c>
      <c r="F338" s="169"/>
      <c r="G338" s="169"/>
      <c r="H338" s="169">
        <f>SUM(H339:H352)</f>
        <v>1295186</v>
      </c>
    </row>
    <row r="339" spans="1:8" ht="35.25" customHeight="1" hidden="1">
      <c r="A339" s="146"/>
      <c r="B339" s="146"/>
      <c r="C339" s="146" t="s">
        <v>40</v>
      </c>
      <c r="D339" s="143" t="s">
        <v>253</v>
      </c>
      <c r="E339" s="170">
        <f>SUM(E489)</f>
        <v>170340</v>
      </c>
      <c r="F339" s="170"/>
      <c r="G339" s="170"/>
      <c r="H339" s="170">
        <f>SUM(H489)</f>
        <v>170340</v>
      </c>
    </row>
    <row r="340" spans="1:8" ht="19.5" customHeight="1" hidden="1">
      <c r="A340" s="160"/>
      <c r="B340" s="160"/>
      <c r="C340" s="160" t="s">
        <v>29</v>
      </c>
      <c r="D340" s="143" t="s">
        <v>161</v>
      </c>
      <c r="E340" s="144">
        <f>SUM(E753,E796,E839)</f>
        <v>13775</v>
      </c>
      <c r="F340" s="144"/>
      <c r="G340" s="144"/>
      <c r="H340" s="144">
        <f>SUM(H753,H796,H839)</f>
        <v>13775</v>
      </c>
    </row>
    <row r="341" spans="1:8" ht="19.5" customHeight="1">
      <c r="A341" s="146"/>
      <c r="B341" s="308" t="s">
        <v>99</v>
      </c>
      <c r="C341" s="146" t="s">
        <v>25</v>
      </c>
      <c r="D341" s="143" t="s">
        <v>145</v>
      </c>
      <c r="E341" s="170">
        <f>SUM(E797)</f>
        <v>2000</v>
      </c>
      <c r="F341" s="170"/>
      <c r="G341" s="170"/>
      <c r="H341" s="170">
        <f>SUM(H797)</f>
        <v>2000</v>
      </c>
    </row>
    <row r="342" spans="1:8" ht="19.5" customHeight="1">
      <c r="A342" s="146"/>
      <c r="B342" s="146"/>
      <c r="C342" s="146" t="s">
        <v>20</v>
      </c>
      <c r="D342" s="143" t="s">
        <v>132</v>
      </c>
      <c r="E342" s="170">
        <f>SUM(E490,E754,E798,E840)</f>
        <v>511241</v>
      </c>
      <c r="F342" s="170"/>
      <c r="G342" s="170"/>
      <c r="H342" s="170">
        <f>SUM(H490,H754,H798,H840)</f>
        <v>511241</v>
      </c>
    </row>
    <row r="343" spans="1:8" ht="19.5" customHeight="1">
      <c r="A343" s="146"/>
      <c r="B343" s="146"/>
      <c r="C343" s="146" t="s">
        <v>21</v>
      </c>
      <c r="D343" s="143" t="s">
        <v>134</v>
      </c>
      <c r="E343" s="170">
        <f>SUM(E755,E799,E841)</f>
        <v>41609</v>
      </c>
      <c r="F343" s="170"/>
      <c r="G343" s="170"/>
      <c r="H343" s="170">
        <f>SUM(H755,H799,H841)</f>
        <v>41609</v>
      </c>
    </row>
    <row r="344" spans="1:8" ht="19.5" customHeight="1">
      <c r="A344" s="146"/>
      <c r="B344" s="146"/>
      <c r="C344" s="146" t="s">
        <v>22</v>
      </c>
      <c r="D344" s="143" t="s">
        <v>135</v>
      </c>
      <c r="E344" s="170">
        <f aca="true" t="shared" si="46" ref="E344:E351">SUM(E756,E800,E842)</f>
        <v>93832</v>
      </c>
      <c r="F344" s="170"/>
      <c r="G344" s="170"/>
      <c r="H344" s="170">
        <f aca="true" t="shared" si="47" ref="H344:H351">SUM(H756,H800,H842)</f>
        <v>93832</v>
      </c>
    </row>
    <row r="345" spans="1:8" ht="19.5" customHeight="1">
      <c r="A345" s="146"/>
      <c r="B345" s="146"/>
      <c r="C345" s="146" t="s">
        <v>23</v>
      </c>
      <c r="D345" s="143" t="s">
        <v>136</v>
      </c>
      <c r="E345" s="170">
        <f t="shared" si="46"/>
        <v>13166</v>
      </c>
      <c r="F345" s="170"/>
      <c r="G345" s="170"/>
      <c r="H345" s="170">
        <f t="shared" si="47"/>
        <v>13166</v>
      </c>
    </row>
    <row r="346" spans="1:8" ht="19.5" customHeight="1">
      <c r="A346" s="146"/>
      <c r="B346" s="146"/>
      <c r="C346" s="146" t="s">
        <v>12</v>
      </c>
      <c r="D346" s="143" t="s">
        <v>137</v>
      </c>
      <c r="E346" s="170">
        <f t="shared" si="46"/>
        <v>44093</v>
      </c>
      <c r="F346" s="170"/>
      <c r="G346" s="170"/>
      <c r="H346" s="170">
        <f t="shared" si="47"/>
        <v>44093</v>
      </c>
    </row>
    <row r="347" spans="1:8" ht="19.5" customHeight="1">
      <c r="A347" s="146"/>
      <c r="B347" s="146"/>
      <c r="C347" s="146" t="s">
        <v>30</v>
      </c>
      <c r="D347" s="143" t="s">
        <v>138</v>
      </c>
      <c r="E347" s="170">
        <f t="shared" si="46"/>
        <v>316667</v>
      </c>
      <c r="F347" s="170"/>
      <c r="G347" s="170"/>
      <c r="H347" s="170">
        <f t="shared" si="47"/>
        <v>316667</v>
      </c>
    </row>
    <row r="348" spans="1:8" ht="19.5" customHeight="1">
      <c r="A348" s="146"/>
      <c r="B348" s="146"/>
      <c r="C348" s="146" t="s">
        <v>31</v>
      </c>
      <c r="D348" s="143" t="s">
        <v>139</v>
      </c>
      <c r="E348" s="170">
        <f t="shared" si="46"/>
        <v>19357</v>
      </c>
      <c r="F348" s="170"/>
      <c r="G348" s="170"/>
      <c r="H348" s="170">
        <f t="shared" si="47"/>
        <v>19357</v>
      </c>
    </row>
    <row r="349" spans="1:8" ht="19.5" customHeight="1">
      <c r="A349" s="146"/>
      <c r="B349" s="146"/>
      <c r="C349" s="146" t="s">
        <v>8</v>
      </c>
      <c r="D349" s="143" t="s">
        <v>131</v>
      </c>
      <c r="E349" s="170">
        <f t="shared" si="46"/>
        <v>40874</v>
      </c>
      <c r="F349" s="170"/>
      <c r="G349" s="170"/>
      <c r="H349" s="170">
        <f t="shared" si="47"/>
        <v>40874</v>
      </c>
    </row>
    <row r="350" spans="1:8" ht="19.5" customHeight="1">
      <c r="A350" s="146"/>
      <c r="B350" s="146"/>
      <c r="C350" s="146" t="s">
        <v>26</v>
      </c>
      <c r="D350" s="143" t="s">
        <v>140</v>
      </c>
      <c r="E350" s="170">
        <f t="shared" si="46"/>
        <v>1100</v>
      </c>
      <c r="F350" s="170"/>
      <c r="G350" s="170"/>
      <c r="H350" s="170">
        <f t="shared" si="47"/>
        <v>1100</v>
      </c>
    </row>
    <row r="351" spans="1:8" ht="19.5" customHeight="1">
      <c r="A351" s="160"/>
      <c r="B351" s="160"/>
      <c r="C351" s="160" t="s">
        <v>33</v>
      </c>
      <c r="D351" s="143" t="s">
        <v>166</v>
      </c>
      <c r="E351" s="144">
        <f t="shared" si="46"/>
        <v>27132</v>
      </c>
      <c r="F351" s="144"/>
      <c r="G351" s="144"/>
      <c r="H351" s="144">
        <f t="shared" si="47"/>
        <v>27132</v>
      </c>
    </row>
    <row r="352" spans="1:8" ht="22.5" customHeight="1" hidden="1">
      <c r="A352" s="160"/>
      <c r="B352" s="160"/>
      <c r="C352" s="160" t="s">
        <v>35</v>
      </c>
      <c r="D352" s="143" t="s">
        <v>143</v>
      </c>
      <c r="E352" s="144">
        <f>SUM(,E808)</f>
        <v>0</v>
      </c>
      <c r="F352" s="144"/>
      <c r="G352" s="144"/>
      <c r="H352" s="144">
        <f>SUM(,H808)</f>
        <v>0</v>
      </c>
    </row>
    <row r="353" spans="1:8" s="202" customFormat="1" ht="27.75" customHeight="1">
      <c r="A353" s="168"/>
      <c r="B353" s="168" t="s">
        <v>100</v>
      </c>
      <c r="C353" s="168"/>
      <c r="D353" s="138" t="s">
        <v>221</v>
      </c>
      <c r="E353" s="169">
        <f>SUM(E354)</f>
        <v>5000</v>
      </c>
      <c r="F353" s="169"/>
      <c r="G353" s="169"/>
      <c r="H353" s="169">
        <f>SUM(H354)</f>
        <v>5000</v>
      </c>
    </row>
    <row r="354" spans="1:8" ht="33.75" customHeight="1">
      <c r="A354" s="160"/>
      <c r="B354" s="160"/>
      <c r="C354" s="160" t="s">
        <v>44</v>
      </c>
      <c r="D354" s="143" t="s">
        <v>174</v>
      </c>
      <c r="E354" s="144">
        <f>SUM(E492)</f>
        <v>5000</v>
      </c>
      <c r="F354" s="144"/>
      <c r="G354" s="144"/>
      <c r="H354" s="144">
        <f>SUM(H492)</f>
        <v>5000</v>
      </c>
    </row>
    <row r="355" spans="1:8" s="202" customFormat="1" ht="19.5" customHeight="1">
      <c r="A355" s="168"/>
      <c r="B355" s="168" t="s">
        <v>101</v>
      </c>
      <c r="C355" s="168"/>
      <c r="D355" s="168" t="s">
        <v>222</v>
      </c>
      <c r="E355" s="169">
        <f>SUM(E356)</f>
        <v>0</v>
      </c>
      <c r="F355" s="169">
        <f>SUM(F356)</f>
        <v>137260</v>
      </c>
      <c r="G355" s="169"/>
      <c r="H355" s="169">
        <f>SUM(H356)</f>
        <v>137260</v>
      </c>
    </row>
    <row r="356" spans="1:8" ht="21.75" customHeight="1">
      <c r="A356" s="146"/>
      <c r="B356" s="146"/>
      <c r="C356" s="146" t="s">
        <v>102</v>
      </c>
      <c r="D356" s="143" t="s">
        <v>186</v>
      </c>
      <c r="E356" s="170">
        <f>SUM(E693,E723,E765,E810,E851,E878,E914)</f>
        <v>0</v>
      </c>
      <c r="F356" s="170">
        <f>SUM(F693,F723,F765,F810,F851,F878,F914)</f>
        <v>137260</v>
      </c>
      <c r="G356" s="170"/>
      <c r="H356" s="170">
        <f>SUM(H693,H723,H765,H810,H851,H878,H914)</f>
        <v>137260</v>
      </c>
    </row>
    <row r="357" spans="1:8" s="202" customFormat="1" ht="19.5" customHeight="1">
      <c r="A357" s="168"/>
      <c r="B357" s="168" t="s">
        <v>103</v>
      </c>
      <c r="C357" s="168"/>
      <c r="D357" s="140" t="s">
        <v>223</v>
      </c>
      <c r="E357" s="169">
        <f>SUM(E358)</f>
        <v>2000</v>
      </c>
      <c r="F357" s="169"/>
      <c r="G357" s="169"/>
      <c r="H357" s="169">
        <f>SUM(H358)</f>
        <v>2000</v>
      </c>
    </row>
    <row r="358" spans="1:8" ht="62.25" customHeight="1">
      <c r="A358" s="160"/>
      <c r="B358" s="160"/>
      <c r="C358" s="160" t="s">
        <v>268</v>
      </c>
      <c r="D358" s="306" t="s">
        <v>280</v>
      </c>
      <c r="E358" s="144">
        <f>SUM(E494)</f>
        <v>2000</v>
      </c>
      <c r="F358" s="144"/>
      <c r="G358" s="144"/>
      <c r="H358" s="144">
        <f>SUM(H494)</f>
        <v>2000</v>
      </c>
    </row>
    <row r="359" spans="1:8" ht="19.5" customHeight="1" hidden="1">
      <c r="A359" s="146"/>
      <c r="B359" s="146"/>
      <c r="C359" s="146" t="s">
        <v>22</v>
      </c>
      <c r="D359" s="143" t="s">
        <v>135</v>
      </c>
      <c r="E359" s="170">
        <f aca="true" t="shared" si="48" ref="E359:H363">SUM(E881)</f>
        <v>0</v>
      </c>
      <c r="F359" s="170"/>
      <c r="G359" s="170"/>
      <c r="H359" s="170">
        <f t="shared" si="48"/>
        <v>0</v>
      </c>
    </row>
    <row r="360" spans="1:8" ht="19.5" customHeight="1" hidden="1">
      <c r="A360" s="146"/>
      <c r="B360" s="146"/>
      <c r="C360" s="146" t="s">
        <v>23</v>
      </c>
      <c r="D360" s="143" t="s">
        <v>136</v>
      </c>
      <c r="E360" s="170">
        <f t="shared" si="48"/>
        <v>0</v>
      </c>
      <c r="F360" s="170"/>
      <c r="G360" s="170"/>
      <c r="H360" s="170">
        <f t="shared" si="48"/>
        <v>0</v>
      </c>
    </row>
    <row r="361" spans="1:8" ht="19.5" customHeight="1" hidden="1">
      <c r="A361" s="146"/>
      <c r="B361" s="146"/>
      <c r="C361" s="146" t="s">
        <v>12</v>
      </c>
      <c r="D361" s="143" t="s">
        <v>137</v>
      </c>
      <c r="E361" s="170">
        <f t="shared" si="48"/>
        <v>0</v>
      </c>
      <c r="F361" s="170"/>
      <c r="G361" s="170"/>
      <c r="H361" s="170">
        <f t="shared" si="48"/>
        <v>0</v>
      </c>
    </row>
    <row r="362" spans="1:8" ht="19.5" customHeight="1" hidden="1">
      <c r="A362" s="146"/>
      <c r="B362" s="146"/>
      <c r="C362" s="146" t="s">
        <v>30</v>
      </c>
      <c r="D362" s="143" t="s">
        <v>138</v>
      </c>
      <c r="E362" s="170">
        <f t="shared" si="48"/>
        <v>0</v>
      </c>
      <c r="F362" s="170"/>
      <c r="G362" s="170"/>
      <c r="H362" s="170">
        <f t="shared" si="48"/>
        <v>0</v>
      </c>
    </row>
    <row r="363" spans="1:8" ht="19.5" customHeight="1" hidden="1">
      <c r="A363" s="146"/>
      <c r="B363" s="146"/>
      <c r="C363" s="146" t="s">
        <v>26</v>
      </c>
      <c r="D363" s="143" t="s">
        <v>140</v>
      </c>
      <c r="E363" s="170">
        <f t="shared" si="48"/>
        <v>0</v>
      </c>
      <c r="F363" s="170"/>
      <c r="G363" s="170"/>
      <c r="H363" s="170">
        <f t="shared" si="48"/>
        <v>0</v>
      </c>
    </row>
    <row r="364" spans="1:8" s="202" customFormat="1" ht="19.5" customHeight="1">
      <c r="A364" s="168"/>
      <c r="B364" s="168" t="s">
        <v>127</v>
      </c>
      <c r="C364" s="168"/>
      <c r="D364" s="138" t="s">
        <v>209</v>
      </c>
      <c r="E364" s="169">
        <f>SUM(E365)</f>
        <v>7710</v>
      </c>
      <c r="F364" s="169">
        <f>SUM(F365)</f>
        <v>3506</v>
      </c>
      <c r="G364" s="169">
        <f>SUM(G365)</f>
        <v>3506</v>
      </c>
      <c r="H364" s="169">
        <f>SUM(H365)</f>
        <v>7710</v>
      </c>
    </row>
    <row r="365" spans="1:8" ht="19.5" customHeight="1">
      <c r="A365" s="146"/>
      <c r="B365" s="146"/>
      <c r="C365" s="146" t="s">
        <v>8</v>
      </c>
      <c r="D365" s="143" t="s">
        <v>131</v>
      </c>
      <c r="E365" s="170">
        <f>SUM(E496)</f>
        <v>7710</v>
      </c>
      <c r="F365" s="170">
        <v>3506</v>
      </c>
      <c r="G365" s="170">
        <f>SUM(G496)</f>
        <v>3506</v>
      </c>
      <c r="H365" s="170">
        <f>SUM(E365:F365)-G365</f>
        <v>7710</v>
      </c>
    </row>
    <row r="366" spans="1:8" ht="19.5" customHeight="1">
      <c r="A366" s="157">
        <v>921</v>
      </c>
      <c r="B366" s="150"/>
      <c r="C366" s="150"/>
      <c r="D366" s="151" t="s">
        <v>187</v>
      </c>
      <c r="E366" s="171">
        <f>SUM(E367,E370)</f>
        <v>36000</v>
      </c>
      <c r="F366" s="171"/>
      <c r="G366" s="171"/>
      <c r="H366" s="171">
        <f>SUM(H367,H370)</f>
        <v>36000</v>
      </c>
    </row>
    <row r="367" spans="1:8" s="202" customFormat="1" ht="19.5" customHeight="1">
      <c r="A367" s="174"/>
      <c r="B367" s="168" t="s">
        <v>43</v>
      </c>
      <c r="C367" s="175"/>
      <c r="D367" s="176" t="s">
        <v>224</v>
      </c>
      <c r="E367" s="169">
        <f>SUM(E368,E369)</f>
        <v>29000</v>
      </c>
      <c r="F367" s="169"/>
      <c r="G367" s="169"/>
      <c r="H367" s="169">
        <f>SUM(H368,H369)</f>
        <v>29000</v>
      </c>
    </row>
    <row r="368" spans="1:8" ht="19.5" customHeight="1">
      <c r="A368" s="146"/>
      <c r="B368" s="146"/>
      <c r="C368" s="146" t="s">
        <v>12</v>
      </c>
      <c r="D368" s="143" t="s">
        <v>137</v>
      </c>
      <c r="E368" s="170">
        <f aca="true" t="shared" si="49" ref="E368:H369">SUM(E498)</f>
        <v>15000</v>
      </c>
      <c r="F368" s="170"/>
      <c r="G368" s="170"/>
      <c r="H368" s="170">
        <f t="shared" si="49"/>
        <v>15000</v>
      </c>
    </row>
    <row r="369" spans="1:8" ht="19.5" customHeight="1">
      <c r="A369" s="146"/>
      <c r="B369" s="146"/>
      <c r="C369" s="146" t="s">
        <v>8</v>
      </c>
      <c r="D369" s="143" t="s">
        <v>131</v>
      </c>
      <c r="E369" s="170">
        <f t="shared" si="49"/>
        <v>14000</v>
      </c>
      <c r="F369" s="170"/>
      <c r="G369" s="170"/>
      <c r="H369" s="170">
        <f t="shared" si="49"/>
        <v>14000</v>
      </c>
    </row>
    <row r="370" spans="1:8" s="202" customFormat="1" ht="19.5" customHeight="1">
      <c r="A370" s="168"/>
      <c r="B370" s="168" t="s">
        <v>45</v>
      </c>
      <c r="C370" s="168"/>
      <c r="D370" s="120" t="s">
        <v>225</v>
      </c>
      <c r="E370" s="169">
        <f>SUM(E371)</f>
        <v>7000</v>
      </c>
      <c r="F370" s="169"/>
      <c r="G370" s="169"/>
      <c r="H370" s="169">
        <f>SUM(H371)</f>
        <v>7000</v>
      </c>
    </row>
    <row r="371" spans="1:8" ht="54" customHeight="1">
      <c r="A371" s="146"/>
      <c r="B371" s="146"/>
      <c r="C371" s="146" t="s">
        <v>268</v>
      </c>
      <c r="D371" s="211" t="s">
        <v>279</v>
      </c>
      <c r="E371" s="170">
        <f>SUM(E501)</f>
        <v>7000</v>
      </c>
      <c r="F371" s="170"/>
      <c r="G371" s="170"/>
      <c r="H371" s="170">
        <f>SUM(H501)</f>
        <v>7000</v>
      </c>
    </row>
    <row r="372" spans="1:8" ht="19.5" customHeight="1">
      <c r="A372" s="157">
        <v>926</v>
      </c>
      <c r="B372" s="150"/>
      <c r="C372" s="150"/>
      <c r="D372" s="151" t="s">
        <v>188</v>
      </c>
      <c r="E372" s="171">
        <f>SUM(E373)</f>
        <v>20839</v>
      </c>
      <c r="F372" s="171"/>
      <c r="G372" s="171"/>
      <c r="H372" s="171">
        <f>SUM(H373)</f>
        <v>20839</v>
      </c>
    </row>
    <row r="373" spans="1:8" s="202" customFormat="1" ht="19.5" customHeight="1">
      <c r="A373" s="174"/>
      <c r="B373" s="168" t="s">
        <v>104</v>
      </c>
      <c r="C373" s="175"/>
      <c r="D373" s="182" t="s">
        <v>200</v>
      </c>
      <c r="E373" s="169">
        <f>SUM(E374,E375)</f>
        <v>20839</v>
      </c>
      <c r="F373" s="169"/>
      <c r="G373" s="169"/>
      <c r="H373" s="169">
        <f>SUM(H374,H375)</f>
        <v>20839</v>
      </c>
    </row>
    <row r="374" spans="1:8" ht="19.5" customHeight="1">
      <c r="A374" s="146"/>
      <c r="B374" s="146"/>
      <c r="C374" s="146" t="s">
        <v>12</v>
      </c>
      <c r="D374" s="143" t="s">
        <v>137</v>
      </c>
      <c r="E374" s="170">
        <f aca="true" t="shared" si="50" ref="E374:H375">SUM(E503)</f>
        <v>10839</v>
      </c>
      <c r="F374" s="170"/>
      <c r="G374" s="170"/>
      <c r="H374" s="170">
        <f t="shared" si="50"/>
        <v>10839</v>
      </c>
    </row>
    <row r="375" spans="1:8" ht="19.5" customHeight="1" thickBot="1">
      <c r="A375" s="146"/>
      <c r="B375" s="146"/>
      <c r="C375" s="146" t="s">
        <v>8</v>
      </c>
      <c r="D375" s="143" t="s">
        <v>131</v>
      </c>
      <c r="E375" s="170">
        <f t="shared" si="50"/>
        <v>10000</v>
      </c>
      <c r="F375" s="170"/>
      <c r="G375" s="170"/>
      <c r="H375" s="170">
        <f t="shared" si="50"/>
        <v>10000</v>
      </c>
    </row>
    <row r="376" spans="1:8" s="237" customFormat="1" ht="19.5" customHeight="1" thickBot="1">
      <c r="A376" s="313" t="s">
        <v>2</v>
      </c>
      <c r="B376" s="314"/>
      <c r="C376" s="314"/>
      <c r="D376" s="315"/>
      <c r="E376" s="235">
        <f>SUM(E372,E366,E292,E260,E214,E207,E147,E144,E141,E114,E68,E50,E47,E26,E19,E14)</f>
        <v>32026355</v>
      </c>
      <c r="F376" s="235">
        <f>SUM(F14,F19,F26,F47,F50,F68,F110,F114,F141,F144,F147,F207,F214,F260,F292,F366,F372)</f>
        <v>2106059</v>
      </c>
      <c r="G376" s="235">
        <f>SUM(G14,G19,G26,G47,G50,G68,G110,G114,G141,G144,G147,G207,G214,G260,G292,G366,G372)</f>
        <v>921609</v>
      </c>
      <c r="H376" s="235">
        <f>SUM(H14,H19,H26,H47,H50,H68,H110,H114,H141,H144,H147,H207,H214,H260,H292,H366,H372)</f>
        <v>33210805</v>
      </c>
    </row>
    <row r="377" spans="1:8" ht="13.5" thickBot="1">
      <c r="A377" s="12"/>
      <c r="B377" s="13"/>
      <c r="C377" s="13"/>
      <c r="D377" s="13"/>
      <c r="E377" s="235">
        <f>SUM(E376)</f>
        <v>32026355</v>
      </c>
      <c r="F377" s="235">
        <f>SUM(F376)</f>
        <v>2106059</v>
      </c>
      <c r="G377" s="235">
        <f>SUM(G376)</f>
        <v>921609</v>
      </c>
      <c r="H377" s="311">
        <f>SUM(E377:F377)-G377</f>
        <v>33210805</v>
      </c>
    </row>
    <row r="378" spans="1:8" ht="12.75">
      <c r="A378" s="15"/>
      <c r="B378" s="13"/>
      <c r="C378" s="13"/>
      <c r="D378" s="13"/>
      <c r="E378" s="188"/>
      <c r="F378" s="188"/>
      <c r="G378" s="188"/>
      <c r="H378" s="311">
        <f>SUM(H377)-H376</f>
        <v>0</v>
      </c>
    </row>
    <row r="379" spans="1:8" ht="12.75">
      <c r="A379" s="12"/>
      <c r="B379" s="13"/>
      <c r="C379" s="13"/>
      <c r="D379" s="13"/>
      <c r="E379" s="188"/>
      <c r="F379" s="188"/>
      <c r="G379" s="188"/>
      <c r="H379" s="188"/>
    </row>
    <row r="380" spans="1:8" ht="12.75">
      <c r="A380" s="12"/>
      <c r="B380" s="13"/>
      <c r="C380" s="13"/>
      <c r="D380" s="13"/>
      <c r="E380" s="188"/>
      <c r="F380" s="188"/>
      <c r="G380" s="188"/>
      <c r="H380" s="188"/>
    </row>
    <row r="381" spans="1:8" ht="12.75">
      <c r="A381" s="1"/>
      <c r="B381" s="1"/>
      <c r="C381" s="1"/>
      <c r="D381" s="1"/>
      <c r="E381" s="190"/>
      <c r="F381" s="190"/>
      <c r="G381" s="190"/>
      <c r="H381" s="190"/>
    </row>
    <row r="382" spans="1:8" ht="12.75">
      <c r="A382" s="14"/>
      <c r="E382" s="189"/>
      <c r="F382" s="189"/>
      <c r="G382" s="189"/>
      <c r="H382" s="189"/>
    </row>
    <row r="383" spans="1:8" s="267" customFormat="1" ht="12.75">
      <c r="A383" s="264"/>
      <c r="B383" s="264"/>
      <c r="C383" s="264"/>
      <c r="D383" s="264"/>
      <c r="E383" s="265"/>
      <c r="F383" s="265"/>
      <c r="G383" s="265"/>
      <c r="H383" s="265"/>
    </row>
    <row r="384" spans="1:8" s="267" customFormat="1" ht="12.75">
      <c r="A384" s="264"/>
      <c r="B384" s="264"/>
      <c r="C384" s="264"/>
      <c r="D384" s="264"/>
      <c r="E384" s="265"/>
      <c r="F384" s="265"/>
      <c r="G384" s="265"/>
      <c r="H384" s="265"/>
    </row>
    <row r="385" spans="1:8" s="267" customFormat="1" ht="12.75">
      <c r="A385" s="264"/>
      <c r="B385" s="264"/>
      <c r="C385" s="264"/>
      <c r="D385" s="264"/>
      <c r="E385" s="265"/>
      <c r="F385" s="265"/>
      <c r="G385" s="265"/>
      <c r="H385" s="265"/>
    </row>
    <row r="386" spans="2:4" ht="41.25" customHeight="1">
      <c r="B386" s="355" t="s">
        <v>237</v>
      </c>
      <c r="C386" s="355"/>
      <c r="D386" s="355"/>
    </row>
    <row r="387" spans="1:8" ht="13.5" thickBot="1">
      <c r="A387" s="1"/>
      <c r="B387" s="1"/>
      <c r="D387" s="213"/>
      <c r="E387" s="214"/>
      <c r="F387" s="214"/>
      <c r="G387" s="214"/>
      <c r="H387" s="214"/>
    </row>
    <row r="388" spans="1:8" ht="12.75" customHeight="1">
      <c r="A388" s="347" t="s">
        <v>0</v>
      </c>
      <c r="B388" s="348"/>
      <c r="C388" s="349"/>
      <c r="D388" s="328" t="s">
        <v>129</v>
      </c>
      <c r="E388" s="320" t="s">
        <v>226</v>
      </c>
      <c r="F388" s="320" t="s">
        <v>226</v>
      </c>
      <c r="G388" s="320" t="s">
        <v>226</v>
      </c>
      <c r="H388" s="320" t="s">
        <v>226</v>
      </c>
    </row>
    <row r="389" spans="1:8" ht="13.5" thickBot="1">
      <c r="A389" s="350"/>
      <c r="B389" s="351"/>
      <c r="C389" s="352"/>
      <c r="D389" s="329"/>
      <c r="E389" s="321"/>
      <c r="F389" s="321"/>
      <c r="G389" s="321"/>
      <c r="H389" s="321"/>
    </row>
    <row r="390" spans="1:8" ht="13.5" thickBot="1">
      <c r="A390" s="127" t="s">
        <v>3</v>
      </c>
      <c r="B390" s="127" t="s">
        <v>4</v>
      </c>
      <c r="C390" s="127" t="s">
        <v>5</v>
      </c>
      <c r="D390" s="330"/>
      <c r="E390" s="322"/>
      <c r="F390" s="322"/>
      <c r="G390" s="322"/>
      <c r="H390" s="322"/>
    </row>
    <row r="391" spans="1:8" ht="15" customHeight="1" thickBot="1">
      <c r="A391" s="128">
        <v>1</v>
      </c>
      <c r="B391" s="129">
        <v>2</v>
      </c>
      <c r="C391" s="128">
        <v>3</v>
      </c>
      <c r="D391" s="128">
        <v>4</v>
      </c>
      <c r="E391" s="199">
        <v>5</v>
      </c>
      <c r="F391" s="199">
        <v>5</v>
      </c>
      <c r="G391" s="199">
        <v>5</v>
      </c>
      <c r="H391" s="199">
        <v>5</v>
      </c>
    </row>
    <row r="392" spans="1:8" ht="19.5" customHeight="1">
      <c r="A392" s="18" t="s">
        <v>6</v>
      </c>
      <c r="B392" s="19" t="s">
        <v>7</v>
      </c>
      <c r="C392" s="20" t="s">
        <v>8</v>
      </c>
      <c r="D392" s="20" t="s">
        <v>131</v>
      </c>
      <c r="E392" s="10">
        <v>99000</v>
      </c>
      <c r="F392" s="10"/>
      <c r="G392" s="10"/>
      <c r="H392" s="10">
        <v>99000</v>
      </c>
    </row>
    <row r="393" spans="1:8" s="64" customFormat="1" ht="19.5" customHeight="1">
      <c r="A393" s="251"/>
      <c r="B393" s="252"/>
      <c r="C393" s="318" t="s">
        <v>9</v>
      </c>
      <c r="D393" s="319"/>
      <c r="E393" s="248">
        <f>SUM(E392)</f>
        <v>99000</v>
      </c>
      <c r="F393" s="248">
        <f>SUM(F392)</f>
        <v>0</v>
      </c>
      <c r="G393" s="248">
        <f>SUM(G392)</f>
        <v>0</v>
      </c>
      <c r="H393" s="248">
        <f>SUM(H392)</f>
        <v>99000</v>
      </c>
    </row>
    <row r="394" spans="1:8" ht="19.5" customHeight="1">
      <c r="A394" s="21" t="s">
        <v>6</v>
      </c>
      <c r="B394" s="22" t="s">
        <v>254</v>
      </c>
      <c r="C394" s="23" t="s">
        <v>8</v>
      </c>
      <c r="D394" s="23" t="s">
        <v>131</v>
      </c>
      <c r="E394" s="215">
        <v>15000</v>
      </c>
      <c r="F394" s="215"/>
      <c r="G394" s="215"/>
      <c r="H394" s="215">
        <v>15000</v>
      </c>
    </row>
    <row r="395" spans="1:8" s="64" customFormat="1" ht="19.5" customHeight="1">
      <c r="A395" s="246"/>
      <c r="B395" s="247"/>
      <c r="C395" s="318" t="s">
        <v>9</v>
      </c>
      <c r="D395" s="319"/>
      <c r="E395" s="248">
        <f>SUM(E394)</f>
        <v>15000</v>
      </c>
      <c r="F395" s="248">
        <f>SUM(F394)</f>
        <v>0</v>
      </c>
      <c r="G395" s="248">
        <f>SUM(G394)</f>
        <v>0</v>
      </c>
      <c r="H395" s="248">
        <f>SUM(H394)</f>
        <v>15000</v>
      </c>
    </row>
    <row r="396" spans="1:8" ht="19.5" customHeight="1">
      <c r="A396" s="21" t="s">
        <v>10</v>
      </c>
      <c r="B396" s="22" t="s">
        <v>11</v>
      </c>
      <c r="C396" s="23" t="s">
        <v>25</v>
      </c>
      <c r="D396" s="23" t="s">
        <v>145</v>
      </c>
      <c r="E396" s="31">
        <v>227380</v>
      </c>
      <c r="F396" s="31"/>
      <c r="G396" s="31"/>
      <c r="H396" s="31">
        <f>SUM(E396:F396)</f>
        <v>227380</v>
      </c>
    </row>
    <row r="397" spans="1:8" ht="19.5" customHeight="1">
      <c r="A397" s="21" t="s">
        <v>10</v>
      </c>
      <c r="B397" s="22" t="s">
        <v>11</v>
      </c>
      <c r="C397" s="23" t="s">
        <v>12</v>
      </c>
      <c r="D397" s="23" t="s">
        <v>137</v>
      </c>
      <c r="E397" s="31">
        <f>700</f>
        <v>700</v>
      </c>
      <c r="F397" s="31"/>
      <c r="G397" s="31"/>
      <c r="H397" s="31">
        <f>700</f>
        <v>700</v>
      </c>
    </row>
    <row r="398" spans="1:8" ht="19.5" customHeight="1">
      <c r="A398" s="21" t="s">
        <v>10</v>
      </c>
      <c r="B398" s="22" t="s">
        <v>11</v>
      </c>
      <c r="C398" s="23" t="s">
        <v>8</v>
      </c>
      <c r="D398" s="23" t="s">
        <v>265</v>
      </c>
      <c r="E398" s="31">
        <v>3700</v>
      </c>
      <c r="F398" s="31"/>
      <c r="G398" s="31"/>
      <c r="H398" s="31">
        <v>3700</v>
      </c>
    </row>
    <row r="399" spans="1:8" s="64" customFormat="1" ht="19.5" customHeight="1">
      <c r="A399" s="246"/>
      <c r="B399" s="247"/>
      <c r="C399" s="318" t="s">
        <v>9</v>
      </c>
      <c r="D399" s="319"/>
      <c r="E399" s="248">
        <f>SUM(E396:E398)</f>
        <v>231780</v>
      </c>
      <c r="F399" s="248">
        <f>SUM(F396:F398)</f>
        <v>0</v>
      </c>
      <c r="G399" s="248">
        <f>SUM(G396:G398)</f>
        <v>0</v>
      </c>
      <c r="H399" s="248">
        <f>SUM(H396:H398)</f>
        <v>231780</v>
      </c>
    </row>
    <row r="400" spans="1:8" ht="19.5" customHeight="1">
      <c r="A400" s="21" t="s">
        <v>10</v>
      </c>
      <c r="B400" s="22" t="s">
        <v>13</v>
      </c>
      <c r="C400" s="23" t="s">
        <v>8</v>
      </c>
      <c r="D400" s="23" t="s">
        <v>131</v>
      </c>
      <c r="E400" s="31">
        <v>20800</v>
      </c>
      <c r="F400" s="31"/>
      <c r="G400" s="31"/>
      <c r="H400" s="31">
        <v>20800</v>
      </c>
    </row>
    <row r="401" spans="1:8" ht="19.5" customHeight="1">
      <c r="A401" s="21"/>
      <c r="B401" s="22"/>
      <c r="C401" s="331" t="s">
        <v>9</v>
      </c>
      <c r="D401" s="332"/>
      <c r="E401" s="26">
        <f>SUM(E400:E400)</f>
        <v>20800</v>
      </c>
      <c r="F401" s="26"/>
      <c r="G401" s="26"/>
      <c r="H401" s="26">
        <f>SUM(H400:H400)</f>
        <v>20800</v>
      </c>
    </row>
    <row r="402" spans="1:8" ht="19.5" customHeight="1">
      <c r="A402" s="21" t="s">
        <v>58</v>
      </c>
      <c r="B402" s="22" t="s">
        <v>59</v>
      </c>
      <c r="C402" s="23" t="s">
        <v>12</v>
      </c>
      <c r="D402" s="23" t="s">
        <v>137</v>
      </c>
      <c r="E402" s="31"/>
      <c r="F402" s="31"/>
      <c r="G402" s="31"/>
      <c r="H402" s="31"/>
    </row>
    <row r="403" spans="1:8" ht="19.5" customHeight="1">
      <c r="A403" s="21"/>
      <c r="B403" s="22"/>
      <c r="C403" s="23" t="s">
        <v>8</v>
      </c>
      <c r="D403" s="23" t="s">
        <v>131</v>
      </c>
      <c r="E403" s="31"/>
      <c r="F403" s="31"/>
      <c r="G403" s="31"/>
      <c r="H403" s="31"/>
    </row>
    <row r="404" spans="1:8" ht="19.5" customHeight="1">
      <c r="A404" s="21"/>
      <c r="B404" s="22"/>
      <c r="C404" s="23" t="s">
        <v>35</v>
      </c>
      <c r="D404" s="23" t="s">
        <v>35</v>
      </c>
      <c r="E404" s="31"/>
      <c r="F404" s="31"/>
      <c r="G404" s="31"/>
      <c r="H404" s="31"/>
    </row>
    <row r="405" spans="1:8" s="64" customFormat="1" ht="19.5" customHeight="1">
      <c r="A405" s="246"/>
      <c r="B405" s="247"/>
      <c r="C405" s="318" t="s">
        <v>9</v>
      </c>
      <c r="D405" s="319"/>
      <c r="E405" s="253">
        <f>SUM(E402:E404)</f>
        <v>0</v>
      </c>
      <c r="F405" s="253">
        <f>SUM(F402:F404)</f>
        <v>0</v>
      </c>
      <c r="G405" s="253">
        <f>SUM(G402:G404)</f>
        <v>0</v>
      </c>
      <c r="H405" s="253">
        <f>SUM(H402:H404)</f>
        <v>0</v>
      </c>
    </row>
    <row r="406" spans="1:8" s="204" customFormat="1" ht="19.5" customHeight="1">
      <c r="A406" s="54" t="s">
        <v>14</v>
      </c>
      <c r="B406" s="55" t="s">
        <v>15</v>
      </c>
      <c r="C406" s="23" t="s">
        <v>8</v>
      </c>
      <c r="D406" s="110" t="s">
        <v>131</v>
      </c>
      <c r="E406" s="216">
        <f>5000+6700</f>
        <v>11700</v>
      </c>
      <c r="F406" s="216"/>
      <c r="G406" s="216"/>
      <c r="H406" s="216">
        <f>5000+6700</f>
        <v>11700</v>
      </c>
    </row>
    <row r="407" spans="1:8" s="64" customFormat="1" ht="19.5" customHeight="1">
      <c r="A407" s="246"/>
      <c r="B407" s="247"/>
      <c r="C407" s="318" t="s">
        <v>9</v>
      </c>
      <c r="D407" s="319"/>
      <c r="E407" s="248">
        <f>SUM(E406)</f>
        <v>11700</v>
      </c>
      <c r="F407" s="248">
        <f>SUM(F406)</f>
        <v>0</v>
      </c>
      <c r="G407" s="248">
        <f>SUM(G406)</f>
        <v>0</v>
      </c>
      <c r="H407" s="248">
        <f>SUM(H406)</f>
        <v>11700</v>
      </c>
    </row>
    <row r="408" spans="1:8" ht="19.5" customHeight="1">
      <c r="A408" s="21" t="s">
        <v>17</v>
      </c>
      <c r="B408" s="22" t="s">
        <v>18</v>
      </c>
      <c r="C408" s="23" t="s">
        <v>8</v>
      </c>
      <c r="D408" s="23" t="s">
        <v>131</v>
      </c>
      <c r="E408" s="31">
        <v>115400</v>
      </c>
      <c r="F408" s="31"/>
      <c r="G408" s="31"/>
      <c r="H408" s="31">
        <v>115400</v>
      </c>
    </row>
    <row r="409" spans="1:8" s="64" customFormat="1" ht="19.5" customHeight="1">
      <c r="A409" s="246"/>
      <c r="B409" s="247"/>
      <c r="C409" s="318" t="s">
        <v>9</v>
      </c>
      <c r="D409" s="319"/>
      <c r="E409" s="248">
        <f>SUM(E408)</f>
        <v>115400</v>
      </c>
      <c r="F409" s="248">
        <f>SUM(F408)</f>
        <v>0</v>
      </c>
      <c r="G409" s="248">
        <f>SUM(G408)</f>
        <v>0</v>
      </c>
      <c r="H409" s="248">
        <f>SUM(H408)</f>
        <v>115400</v>
      </c>
    </row>
    <row r="410" spans="1:8" ht="19.5" customHeight="1">
      <c r="A410" s="21" t="s">
        <v>17</v>
      </c>
      <c r="B410" s="22" t="s">
        <v>55</v>
      </c>
      <c r="C410" s="23" t="s">
        <v>8</v>
      </c>
      <c r="D410" s="23" t="s">
        <v>131</v>
      </c>
      <c r="E410" s="31">
        <f>2000+3300</f>
        <v>5300</v>
      </c>
      <c r="F410" s="31">
        <v>200</v>
      </c>
      <c r="G410" s="31"/>
      <c r="H410" s="31">
        <f>2000+3300+200</f>
        <v>5500</v>
      </c>
    </row>
    <row r="411" spans="1:8" s="64" customFormat="1" ht="19.5" customHeight="1">
      <c r="A411" s="246"/>
      <c r="B411" s="247"/>
      <c r="C411" s="318" t="s">
        <v>9</v>
      </c>
      <c r="D411" s="319"/>
      <c r="E411" s="248">
        <f>SUM(E410)</f>
        <v>5300</v>
      </c>
      <c r="F411" s="248">
        <f>SUM(F410)</f>
        <v>200</v>
      </c>
      <c r="G411" s="248">
        <f>SUM(G410)</f>
        <v>0</v>
      </c>
      <c r="H411" s="248">
        <f>SUM(H410)</f>
        <v>5500</v>
      </c>
    </row>
    <row r="412" spans="1:8" ht="19.5" customHeight="1">
      <c r="A412" s="21" t="s">
        <v>16</v>
      </c>
      <c r="B412" s="22" t="s">
        <v>19</v>
      </c>
      <c r="C412" s="23" t="s">
        <v>20</v>
      </c>
      <c r="D412" s="23" t="s">
        <v>132</v>
      </c>
      <c r="E412" s="31">
        <f>10031+125320</f>
        <v>135351</v>
      </c>
      <c r="F412" s="31"/>
      <c r="G412" s="31"/>
      <c r="H412" s="31">
        <f>10031+125320</f>
        <v>135351</v>
      </c>
    </row>
    <row r="413" spans="1:8" ht="19.5" customHeight="1">
      <c r="A413" s="21"/>
      <c r="B413" s="22"/>
      <c r="C413" s="23" t="s">
        <v>22</v>
      </c>
      <c r="D413" s="23" t="s">
        <v>135</v>
      </c>
      <c r="E413" s="31">
        <f>1363+21210</f>
        <v>22573</v>
      </c>
      <c r="F413" s="31"/>
      <c r="G413" s="31"/>
      <c r="H413" s="31">
        <f>1363+21210</f>
        <v>22573</v>
      </c>
    </row>
    <row r="414" spans="1:8" ht="19.5" customHeight="1">
      <c r="A414" s="21"/>
      <c r="B414" s="22"/>
      <c r="C414" s="23" t="s">
        <v>23</v>
      </c>
      <c r="D414" s="23" t="s">
        <v>136</v>
      </c>
      <c r="E414" s="31">
        <f>246+3070</f>
        <v>3316</v>
      </c>
      <c r="F414" s="31"/>
      <c r="G414" s="31"/>
      <c r="H414" s="31">
        <f>246+3070</f>
        <v>3316</v>
      </c>
    </row>
    <row r="415" spans="1:8" ht="19.5" customHeight="1">
      <c r="A415" s="21"/>
      <c r="B415" s="22"/>
      <c r="C415" s="23" t="s">
        <v>33</v>
      </c>
      <c r="D415" s="23" t="s">
        <v>230</v>
      </c>
      <c r="E415" s="31"/>
      <c r="F415" s="31"/>
      <c r="G415" s="31"/>
      <c r="H415" s="31"/>
    </row>
    <row r="416" spans="1:8" s="64" customFormat="1" ht="19.5" customHeight="1">
      <c r="A416" s="246"/>
      <c r="B416" s="247"/>
      <c r="C416" s="318" t="s">
        <v>9</v>
      </c>
      <c r="D416" s="319"/>
      <c r="E416" s="248">
        <f>SUM(E412:E415)</f>
        <v>161240</v>
      </c>
      <c r="F416" s="248">
        <f>SUM(F412:F415)</f>
        <v>0</v>
      </c>
      <c r="G416" s="248">
        <f>SUM(G412:G415)</f>
        <v>0</v>
      </c>
      <c r="H416" s="248">
        <f>SUM(H412:H415)</f>
        <v>161240</v>
      </c>
    </row>
    <row r="417" spans="1:8" ht="19.5" customHeight="1">
      <c r="A417" s="21" t="s">
        <v>16</v>
      </c>
      <c r="B417" s="22" t="s">
        <v>24</v>
      </c>
      <c r="C417" s="30" t="s">
        <v>25</v>
      </c>
      <c r="D417" s="30" t="s">
        <v>145</v>
      </c>
      <c r="E417" s="31">
        <v>234153</v>
      </c>
      <c r="F417" s="31"/>
      <c r="G417" s="31"/>
      <c r="H417" s="31">
        <f aca="true" t="shared" si="51" ref="H417:H422">SUM(E417:F417)-G417</f>
        <v>234153</v>
      </c>
    </row>
    <row r="418" spans="1:8" ht="19.5" customHeight="1">
      <c r="A418" s="21"/>
      <c r="B418" s="22"/>
      <c r="C418" s="30" t="s">
        <v>22</v>
      </c>
      <c r="D418" s="30" t="s">
        <v>135</v>
      </c>
      <c r="E418" s="31"/>
      <c r="F418" s="31"/>
      <c r="G418" s="31"/>
      <c r="H418" s="31">
        <f t="shared" si="51"/>
        <v>0</v>
      </c>
    </row>
    <row r="419" spans="1:8" ht="19.5" customHeight="1">
      <c r="A419" s="21"/>
      <c r="B419" s="22"/>
      <c r="C419" s="30" t="s">
        <v>12</v>
      </c>
      <c r="D419" s="30" t="s">
        <v>137</v>
      </c>
      <c r="E419" s="31">
        <v>4647</v>
      </c>
      <c r="F419" s="31"/>
      <c r="G419" s="31"/>
      <c r="H419" s="31">
        <f t="shared" si="51"/>
        <v>4647</v>
      </c>
    </row>
    <row r="420" spans="1:8" ht="19.5" customHeight="1">
      <c r="A420" s="21"/>
      <c r="B420" s="22"/>
      <c r="C420" s="30" t="s">
        <v>8</v>
      </c>
      <c r="D420" s="30" t="s">
        <v>131</v>
      </c>
      <c r="E420" s="31">
        <v>4300</v>
      </c>
      <c r="F420" s="31"/>
      <c r="G420" s="31"/>
      <c r="H420" s="31">
        <f t="shared" si="51"/>
        <v>4300</v>
      </c>
    </row>
    <row r="421" spans="1:8" ht="19.5" customHeight="1">
      <c r="A421" s="21"/>
      <c r="B421" s="22"/>
      <c r="C421" s="30" t="s">
        <v>26</v>
      </c>
      <c r="D421" s="30" t="s">
        <v>140</v>
      </c>
      <c r="E421" s="31">
        <v>3300</v>
      </c>
      <c r="F421" s="31"/>
      <c r="G421" s="31"/>
      <c r="H421" s="31">
        <f t="shared" si="51"/>
        <v>3300</v>
      </c>
    </row>
    <row r="422" spans="1:8" ht="19.5" customHeight="1">
      <c r="A422" s="21"/>
      <c r="B422" s="22"/>
      <c r="C422" s="30" t="s">
        <v>27</v>
      </c>
      <c r="D422" s="30" t="s">
        <v>157</v>
      </c>
      <c r="E422" s="31">
        <v>3600</v>
      </c>
      <c r="F422" s="31"/>
      <c r="G422" s="31"/>
      <c r="H422" s="31">
        <f t="shared" si="51"/>
        <v>3600</v>
      </c>
    </row>
    <row r="423" spans="1:8" s="64" customFormat="1" ht="19.5" customHeight="1">
      <c r="A423" s="246"/>
      <c r="B423" s="247"/>
      <c r="C423" s="318" t="s">
        <v>9</v>
      </c>
      <c r="D423" s="319"/>
      <c r="E423" s="248">
        <f>SUM(E417:E422)</f>
        <v>250000</v>
      </c>
      <c r="F423" s="248">
        <f>SUM(F417:F422)</f>
        <v>0</v>
      </c>
      <c r="G423" s="248">
        <f>SUM(G417:G422)</f>
        <v>0</v>
      </c>
      <c r="H423" s="248">
        <f>SUM(H417:H422)</f>
        <v>250000</v>
      </c>
    </row>
    <row r="424" spans="1:8" ht="19.5" customHeight="1">
      <c r="A424" s="21" t="s">
        <v>16</v>
      </c>
      <c r="B424" s="22" t="s">
        <v>28</v>
      </c>
      <c r="C424" s="30" t="s">
        <v>29</v>
      </c>
      <c r="D424" s="209" t="s">
        <v>161</v>
      </c>
      <c r="E424" s="31">
        <v>8500</v>
      </c>
      <c r="F424" s="31"/>
      <c r="G424" s="31"/>
      <c r="H424" s="31">
        <v>8500</v>
      </c>
    </row>
    <row r="425" spans="1:8" ht="19.5" customHeight="1">
      <c r="A425" s="21"/>
      <c r="B425" s="22"/>
      <c r="C425" s="30" t="s">
        <v>20</v>
      </c>
      <c r="D425" s="30" t="s">
        <v>132</v>
      </c>
      <c r="E425" s="31">
        <v>1619600</v>
      </c>
      <c r="F425" s="31"/>
      <c r="G425" s="31"/>
      <c r="H425" s="31">
        <v>1619600</v>
      </c>
    </row>
    <row r="426" spans="1:8" ht="19.5" customHeight="1">
      <c r="A426" s="21"/>
      <c r="B426" s="22"/>
      <c r="C426" s="30" t="s">
        <v>21</v>
      </c>
      <c r="D426" s="30" t="s">
        <v>231</v>
      </c>
      <c r="E426" s="31">
        <v>134100</v>
      </c>
      <c r="F426" s="31"/>
      <c r="G426" s="31">
        <v>107</v>
      </c>
      <c r="H426" s="31">
        <f aca="true" t="shared" si="52" ref="H426:H431">SUM(E426:F426)-G426</f>
        <v>133993</v>
      </c>
    </row>
    <row r="427" spans="1:8" ht="19.5" customHeight="1">
      <c r="A427" s="21"/>
      <c r="B427" s="22"/>
      <c r="C427" s="30" t="s">
        <v>22</v>
      </c>
      <c r="D427" s="30" t="s">
        <v>135</v>
      </c>
      <c r="E427" s="31">
        <v>296000</v>
      </c>
      <c r="F427" s="31"/>
      <c r="G427" s="31"/>
      <c r="H427" s="31">
        <f t="shared" si="52"/>
        <v>296000</v>
      </c>
    </row>
    <row r="428" spans="1:8" ht="19.5" customHeight="1">
      <c r="A428" s="21"/>
      <c r="B428" s="22"/>
      <c r="C428" s="30" t="s">
        <v>23</v>
      </c>
      <c r="D428" s="30" t="s">
        <v>136</v>
      </c>
      <c r="E428" s="31">
        <v>42000</v>
      </c>
      <c r="F428" s="31"/>
      <c r="G428" s="31"/>
      <c r="H428" s="31">
        <f t="shared" si="52"/>
        <v>42000</v>
      </c>
    </row>
    <row r="429" spans="1:8" ht="19.5" customHeight="1">
      <c r="A429" s="21"/>
      <c r="B429" s="22"/>
      <c r="C429" s="30" t="s">
        <v>12</v>
      </c>
      <c r="D429" s="30" t="s">
        <v>137</v>
      </c>
      <c r="E429" s="31">
        <v>453161</v>
      </c>
      <c r="F429" s="31">
        <v>293941</v>
      </c>
      <c r="G429" s="31"/>
      <c r="H429" s="31">
        <f t="shared" si="52"/>
        <v>747102</v>
      </c>
    </row>
    <row r="430" spans="1:8" ht="19.5" customHeight="1">
      <c r="A430" s="21"/>
      <c r="B430" s="22"/>
      <c r="C430" s="30" t="s">
        <v>30</v>
      </c>
      <c r="D430" s="30" t="s">
        <v>138</v>
      </c>
      <c r="E430" s="31">
        <v>55500</v>
      </c>
      <c r="F430" s="31"/>
      <c r="G430" s="31"/>
      <c r="H430" s="31">
        <f t="shared" si="52"/>
        <v>55500</v>
      </c>
    </row>
    <row r="431" spans="1:8" ht="19.5" customHeight="1">
      <c r="A431" s="21"/>
      <c r="B431" s="22"/>
      <c r="C431" s="23" t="s">
        <v>31</v>
      </c>
      <c r="D431" s="23" t="s">
        <v>139</v>
      </c>
      <c r="E431" s="31">
        <v>269000</v>
      </c>
      <c r="F431" s="31"/>
      <c r="G431" s="31"/>
      <c r="H431" s="31">
        <f t="shared" si="52"/>
        <v>269000</v>
      </c>
    </row>
    <row r="432" spans="1:8" ht="19.5" customHeight="1">
      <c r="A432" s="21"/>
      <c r="B432" s="22"/>
      <c r="C432" s="23" t="s">
        <v>8</v>
      </c>
      <c r="D432" s="23" t="s">
        <v>131</v>
      </c>
      <c r="E432" s="31">
        <v>291557</v>
      </c>
      <c r="F432" s="31"/>
      <c r="G432" s="31"/>
      <c r="H432" s="31">
        <f aca="true" t="shared" si="53" ref="H432:H440">SUM(E432:F432)-G432</f>
        <v>291557</v>
      </c>
    </row>
    <row r="433" spans="1:8" ht="19.5" customHeight="1">
      <c r="A433" s="21"/>
      <c r="B433" s="22"/>
      <c r="C433" s="23" t="s">
        <v>26</v>
      </c>
      <c r="D433" s="23" t="s">
        <v>140</v>
      </c>
      <c r="E433" s="31">
        <v>24500</v>
      </c>
      <c r="F433" s="31"/>
      <c r="G433" s="31"/>
      <c r="H433" s="31">
        <f t="shared" si="53"/>
        <v>24500</v>
      </c>
    </row>
    <row r="434" spans="1:8" ht="19.5" customHeight="1">
      <c r="A434" s="21"/>
      <c r="B434" s="22"/>
      <c r="C434" s="23" t="s">
        <v>27</v>
      </c>
      <c r="D434" s="23" t="s">
        <v>157</v>
      </c>
      <c r="E434" s="31">
        <v>4300</v>
      </c>
      <c r="F434" s="31"/>
      <c r="G434" s="31"/>
      <c r="H434" s="31">
        <f t="shared" si="53"/>
        <v>4300</v>
      </c>
    </row>
    <row r="435" spans="1:8" ht="19.5" customHeight="1">
      <c r="A435" s="24"/>
      <c r="B435" s="25"/>
      <c r="C435" s="34" t="s">
        <v>32</v>
      </c>
      <c r="D435" s="34" t="s">
        <v>141</v>
      </c>
      <c r="E435" s="31">
        <v>27500</v>
      </c>
      <c r="F435" s="31"/>
      <c r="G435" s="31"/>
      <c r="H435" s="31">
        <f t="shared" si="53"/>
        <v>27500</v>
      </c>
    </row>
    <row r="436" spans="1:8" ht="19.5" customHeight="1">
      <c r="A436" s="38"/>
      <c r="B436" s="39"/>
      <c r="C436" s="40" t="s">
        <v>33</v>
      </c>
      <c r="D436" s="40" t="s">
        <v>230</v>
      </c>
      <c r="E436" s="35">
        <v>53143</v>
      </c>
      <c r="F436" s="35"/>
      <c r="G436" s="35"/>
      <c r="H436" s="31">
        <f t="shared" si="53"/>
        <v>53143</v>
      </c>
    </row>
    <row r="437" spans="1:8" ht="19.5" customHeight="1">
      <c r="A437" s="38"/>
      <c r="B437" s="39"/>
      <c r="C437" s="40" t="s">
        <v>68</v>
      </c>
      <c r="D437" s="40" t="s">
        <v>158</v>
      </c>
      <c r="E437" s="35">
        <v>2000</v>
      </c>
      <c r="F437" s="35"/>
      <c r="G437" s="35"/>
      <c r="H437" s="31">
        <f t="shared" si="53"/>
        <v>2000</v>
      </c>
    </row>
    <row r="438" spans="1:8" ht="19.5" customHeight="1">
      <c r="A438" s="38"/>
      <c r="B438" s="39"/>
      <c r="C438" s="40" t="s">
        <v>88</v>
      </c>
      <c r="D438" s="40" t="s">
        <v>176</v>
      </c>
      <c r="E438" s="35"/>
      <c r="F438" s="35"/>
      <c r="G438" s="35"/>
      <c r="H438" s="31">
        <f t="shared" si="53"/>
        <v>0</v>
      </c>
    </row>
    <row r="439" spans="1:8" ht="19.5" customHeight="1">
      <c r="A439" s="38"/>
      <c r="B439" s="39"/>
      <c r="C439" s="40" t="s">
        <v>69</v>
      </c>
      <c r="D439" s="40" t="s">
        <v>159</v>
      </c>
      <c r="E439" s="35">
        <v>4000</v>
      </c>
      <c r="F439" s="35"/>
      <c r="G439" s="35"/>
      <c r="H439" s="31">
        <f t="shared" si="53"/>
        <v>4000</v>
      </c>
    </row>
    <row r="440" spans="1:8" ht="19.5" customHeight="1">
      <c r="A440" s="38"/>
      <c r="B440" s="39"/>
      <c r="C440" s="40" t="s">
        <v>35</v>
      </c>
      <c r="D440" s="210" t="s">
        <v>143</v>
      </c>
      <c r="E440" s="35">
        <v>7300</v>
      </c>
      <c r="F440" s="35"/>
      <c r="G440" s="35"/>
      <c r="H440" s="31">
        <f t="shared" si="53"/>
        <v>7300</v>
      </c>
    </row>
    <row r="441" spans="1:8" ht="19.5" customHeight="1">
      <c r="A441" s="38"/>
      <c r="B441" s="39"/>
      <c r="C441" s="40" t="s">
        <v>105</v>
      </c>
      <c r="D441" s="40" t="s">
        <v>105</v>
      </c>
      <c r="E441" s="35"/>
      <c r="F441" s="35"/>
      <c r="G441" s="35"/>
      <c r="H441" s="35"/>
    </row>
    <row r="442" spans="1:8" s="64" customFormat="1" ht="19.5" customHeight="1">
      <c r="A442" s="256"/>
      <c r="B442" s="257"/>
      <c r="C442" s="318" t="s">
        <v>9</v>
      </c>
      <c r="D442" s="319"/>
      <c r="E442" s="248">
        <f>SUM(E424:E441)</f>
        <v>3292161</v>
      </c>
      <c r="F442" s="248">
        <f>SUM(F424:F441)</f>
        <v>293941</v>
      </c>
      <c r="G442" s="248">
        <f>SUM(G424:G441)</f>
        <v>107</v>
      </c>
      <c r="H442" s="248">
        <f>SUM(H424:H441)</f>
        <v>3585995</v>
      </c>
    </row>
    <row r="443" spans="1:8" ht="19.5" customHeight="1">
      <c r="A443" s="43" t="s">
        <v>16</v>
      </c>
      <c r="B443" s="44" t="s">
        <v>36</v>
      </c>
      <c r="C443" s="40" t="s">
        <v>25</v>
      </c>
      <c r="D443" s="40" t="s">
        <v>145</v>
      </c>
      <c r="E443" s="35">
        <v>11374</v>
      </c>
      <c r="F443" s="35"/>
      <c r="G443" s="35"/>
      <c r="H443" s="35">
        <v>11374</v>
      </c>
    </row>
    <row r="444" spans="1:8" ht="19.5" customHeight="1">
      <c r="A444" s="43"/>
      <c r="B444" s="44"/>
      <c r="C444" s="40" t="s">
        <v>20</v>
      </c>
      <c r="D444" s="40" t="s">
        <v>132</v>
      </c>
      <c r="E444" s="35">
        <v>5660</v>
      </c>
      <c r="F444" s="35"/>
      <c r="G444" s="35"/>
      <c r="H444" s="35">
        <v>5660</v>
      </c>
    </row>
    <row r="445" spans="1:8" ht="19.5" customHeight="1">
      <c r="A445" s="43"/>
      <c r="B445" s="44"/>
      <c r="C445" s="40" t="s">
        <v>22</v>
      </c>
      <c r="D445" s="40" t="s">
        <v>135</v>
      </c>
      <c r="E445" s="35">
        <v>3046</v>
      </c>
      <c r="F445" s="35"/>
      <c r="G445" s="35"/>
      <c r="H445" s="35">
        <v>3046</v>
      </c>
    </row>
    <row r="446" spans="1:8" ht="19.5" customHeight="1">
      <c r="A446" s="43"/>
      <c r="B446" s="44"/>
      <c r="C446" s="40" t="s">
        <v>23</v>
      </c>
      <c r="D446" s="40" t="s">
        <v>136</v>
      </c>
      <c r="E446" s="35">
        <v>417</v>
      </c>
      <c r="F446" s="35"/>
      <c r="G446" s="35"/>
      <c r="H446" s="35">
        <v>417</v>
      </c>
    </row>
    <row r="447" spans="1:8" ht="19.5" customHeight="1">
      <c r="A447" s="43"/>
      <c r="B447" s="44"/>
      <c r="C447" s="40" t="s">
        <v>12</v>
      </c>
      <c r="D447" s="40" t="s">
        <v>137</v>
      </c>
      <c r="E447" s="35">
        <v>1139</v>
      </c>
      <c r="F447" s="35">
        <v>162</v>
      </c>
      <c r="G447" s="35"/>
      <c r="H447" s="35">
        <f>SUM(E447:F447)-G447</f>
        <v>1301</v>
      </c>
    </row>
    <row r="448" spans="1:8" ht="19.5" customHeight="1">
      <c r="A448" s="43"/>
      <c r="B448" s="44"/>
      <c r="C448" s="40" t="s">
        <v>8</v>
      </c>
      <c r="D448" s="40" t="s">
        <v>131</v>
      </c>
      <c r="E448" s="35">
        <v>11000</v>
      </c>
      <c r="F448" s="35"/>
      <c r="G448" s="35">
        <v>162</v>
      </c>
      <c r="H448" s="35">
        <f>SUM(E448:F448)-G448</f>
        <v>10838</v>
      </c>
    </row>
    <row r="449" spans="1:8" ht="19.5" customHeight="1">
      <c r="A449" s="43"/>
      <c r="B449" s="44"/>
      <c r="C449" s="40" t="s">
        <v>26</v>
      </c>
      <c r="D449" s="40" t="s">
        <v>140</v>
      </c>
      <c r="E449" s="35">
        <v>364</v>
      </c>
      <c r="F449" s="35"/>
      <c r="G449" s="35"/>
      <c r="H449" s="35">
        <v>364</v>
      </c>
    </row>
    <row r="450" spans="1:8" s="64" customFormat="1" ht="19.5" customHeight="1">
      <c r="A450" s="258"/>
      <c r="B450" s="259"/>
      <c r="C450" s="318" t="s">
        <v>9</v>
      </c>
      <c r="D450" s="319"/>
      <c r="E450" s="260">
        <f>SUM(E443:E449)</f>
        <v>33000</v>
      </c>
      <c r="F450" s="260">
        <f>SUM(F443:F449)</f>
        <v>162</v>
      </c>
      <c r="G450" s="260">
        <f>SUM(G443:G449)</f>
        <v>162</v>
      </c>
      <c r="H450" s="260">
        <f>SUM(H443:H449)</f>
        <v>33000</v>
      </c>
    </row>
    <row r="451" spans="1:8" ht="19.5" customHeight="1">
      <c r="A451" s="21" t="s">
        <v>16</v>
      </c>
      <c r="B451" s="22" t="s">
        <v>128</v>
      </c>
      <c r="C451" s="23" t="s">
        <v>32</v>
      </c>
      <c r="D451" s="23" t="s">
        <v>141</v>
      </c>
      <c r="E451" s="31"/>
      <c r="F451" s="31"/>
      <c r="G451" s="31"/>
      <c r="H451" s="31"/>
    </row>
    <row r="452" spans="1:8" ht="19.5" customHeight="1">
      <c r="A452" s="21"/>
      <c r="B452" s="22"/>
      <c r="C452" s="23"/>
      <c r="D452" s="23"/>
      <c r="E452" s="31"/>
      <c r="F452" s="31"/>
      <c r="G452" s="31"/>
      <c r="H452" s="31"/>
    </row>
    <row r="453" spans="1:8" ht="19.5" customHeight="1">
      <c r="A453" s="21"/>
      <c r="B453" s="22"/>
      <c r="C453" s="23"/>
      <c r="D453" s="23"/>
      <c r="E453" s="31"/>
      <c r="F453" s="31"/>
      <c r="G453" s="31"/>
      <c r="H453" s="31"/>
    </row>
    <row r="454" spans="1:8" ht="19.5" customHeight="1">
      <c r="A454" s="21"/>
      <c r="B454" s="22"/>
      <c r="C454" s="23"/>
      <c r="D454" s="23"/>
      <c r="E454" s="31"/>
      <c r="F454" s="31"/>
      <c r="G454" s="31"/>
      <c r="H454" s="31"/>
    </row>
    <row r="455" spans="1:8" s="64" customFormat="1" ht="19.5" customHeight="1">
      <c r="A455" s="246"/>
      <c r="B455" s="247"/>
      <c r="C455" s="318" t="s">
        <v>9</v>
      </c>
      <c r="D455" s="319"/>
      <c r="E455" s="248">
        <f>SUM(E451:E454)</f>
        <v>0</v>
      </c>
      <c r="F455" s="248">
        <f>SUM(F451:F454)</f>
        <v>0</v>
      </c>
      <c r="G455" s="248">
        <f>SUM(G451:G454)</f>
        <v>0</v>
      </c>
      <c r="H455" s="248">
        <f>SUM(H451:H454)</f>
        <v>0</v>
      </c>
    </row>
    <row r="456" spans="1:8" ht="19.5" customHeight="1">
      <c r="A456" s="43" t="s">
        <v>239</v>
      </c>
      <c r="B456" s="44" t="s">
        <v>240</v>
      </c>
      <c r="C456" s="40" t="s">
        <v>25</v>
      </c>
      <c r="D456" s="40" t="s">
        <v>145</v>
      </c>
      <c r="E456" s="35"/>
      <c r="F456" s="35"/>
      <c r="G456" s="35"/>
      <c r="H456" s="35"/>
    </row>
    <row r="457" spans="1:8" ht="19.5" customHeight="1">
      <c r="A457" s="43"/>
      <c r="B457" s="44"/>
      <c r="C457" s="44"/>
      <c r="D457" s="239"/>
      <c r="E457" s="35"/>
      <c r="F457" s="35"/>
      <c r="G457" s="35"/>
      <c r="H457" s="35"/>
    </row>
    <row r="458" spans="1:8" ht="19.5" customHeight="1">
      <c r="A458" s="43"/>
      <c r="B458" s="44"/>
      <c r="C458" s="44" t="s">
        <v>26</v>
      </c>
      <c r="D458" s="239" t="s">
        <v>140</v>
      </c>
      <c r="E458" s="35"/>
      <c r="F458" s="35"/>
      <c r="G458" s="35"/>
      <c r="H458" s="35"/>
    </row>
    <row r="459" spans="1:8" s="64" customFormat="1" ht="19.5" customHeight="1">
      <c r="A459" s="261"/>
      <c r="B459" s="262"/>
      <c r="C459" s="318" t="s">
        <v>9</v>
      </c>
      <c r="D459" s="319"/>
      <c r="E459" s="260">
        <f>SUM(E456:E458)</f>
        <v>0</v>
      </c>
      <c r="F459" s="260">
        <f>SUM(F456:F458)</f>
        <v>0</v>
      </c>
      <c r="G459" s="260">
        <f>SUM(G456:G458)</f>
        <v>0</v>
      </c>
      <c r="H459" s="260">
        <f>SUM(H456:H458)</f>
        <v>0</v>
      </c>
    </row>
    <row r="460" spans="1:8" ht="19.5" customHeight="1">
      <c r="A460" s="43" t="s">
        <v>37</v>
      </c>
      <c r="B460" s="44" t="s">
        <v>47</v>
      </c>
      <c r="C460" s="40" t="s">
        <v>26</v>
      </c>
      <c r="D460" s="40" t="s">
        <v>140</v>
      </c>
      <c r="E460" s="35">
        <v>900</v>
      </c>
      <c r="F460" s="35"/>
      <c r="G460" s="35"/>
      <c r="H460" s="35">
        <v>900</v>
      </c>
    </row>
    <row r="461" spans="1:8" s="64" customFormat="1" ht="19.5" customHeight="1">
      <c r="A461" s="261"/>
      <c r="B461" s="262"/>
      <c r="C461" s="318" t="s">
        <v>9</v>
      </c>
      <c r="D461" s="319"/>
      <c r="E461" s="260">
        <f>SUM(E460:E460)</f>
        <v>900</v>
      </c>
      <c r="F461" s="260">
        <f>SUM(F460:F460)</f>
        <v>0</v>
      </c>
      <c r="G461" s="260">
        <f>SUM(G460:G460)</f>
        <v>0</v>
      </c>
      <c r="H461" s="260">
        <f>SUM(H460:H460)</f>
        <v>900</v>
      </c>
    </row>
    <row r="462" spans="1:8" ht="27" customHeight="1">
      <c r="A462" s="43" t="s">
        <v>49</v>
      </c>
      <c r="B462" s="44" t="s">
        <v>50</v>
      </c>
      <c r="C462" s="40" t="s">
        <v>51</v>
      </c>
      <c r="D462" s="212" t="s">
        <v>232</v>
      </c>
      <c r="E462" s="35">
        <v>308545</v>
      </c>
      <c r="F462" s="35"/>
      <c r="G462" s="35"/>
      <c r="H462" s="35">
        <v>308545</v>
      </c>
    </row>
    <row r="463" spans="1:8" s="64" customFormat="1" ht="19.5" customHeight="1">
      <c r="A463" s="258"/>
      <c r="B463" s="259"/>
      <c r="C463" s="318" t="s">
        <v>9</v>
      </c>
      <c r="D463" s="319"/>
      <c r="E463" s="248">
        <f>SUM(E462)</f>
        <v>308545</v>
      </c>
      <c r="F463" s="248">
        <f>SUM(F462)</f>
        <v>0</v>
      </c>
      <c r="G463" s="248">
        <f>SUM(G462)</f>
        <v>0</v>
      </c>
      <c r="H463" s="248">
        <f>SUM(H462)</f>
        <v>308545</v>
      </c>
    </row>
    <row r="464" spans="1:8" ht="19.5" customHeight="1">
      <c r="A464" s="43" t="s">
        <v>81</v>
      </c>
      <c r="B464" s="44" t="s">
        <v>82</v>
      </c>
      <c r="C464" s="40" t="s">
        <v>83</v>
      </c>
      <c r="D464" s="40" t="s">
        <v>233</v>
      </c>
      <c r="E464" s="35">
        <v>339000</v>
      </c>
      <c r="F464" s="35"/>
      <c r="G464" s="35">
        <v>25000</v>
      </c>
      <c r="H464" s="35">
        <f>SUM(E464:F464)-G464</f>
        <v>314000</v>
      </c>
    </row>
    <row r="465" spans="1:8" s="64" customFormat="1" ht="19.5" customHeight="1">
      <c r="A465" s="258"/>
      <c r="B465" s="259"/>
      <c r="C465" s="318" t="s">
        <v>9</v>
      </c>
      <c r="D465" s="319"/>
      <c r="E465" s="248">
        <f>SUM(E464)</f>
        <v>339000</v>
      </c>
      <c r="F465" s="248">
        <f>SUM(F464)</f>
        <v>0</v>
      </c>
      <c r="G465" s="248">
        <f>SUM(G464)</f>
        <v>25000</v>
      </c>
      <c r="H465" s="248">
        <f>SUM(H464)</f>
        <v>314000</v>
      </c>
    </row>
    <row r="466" spans="1:8" s="205" customFormat="1" ht="19.5" customHeight="1">
      <c r="A466" s="78"/>
      <c r="B466" s="79"/>
      <c r="C466" s="80"/>
      <c r="D466" s="80"/>
      <c r="E466" s="81"/>
      <c r="F466" s="81"/>
      <c r="G466" s="81"/>
      <c r="H466" s="81"/>
    </row>
    <row r="467" spans="1:8" ht="27.75" customHeight="1">
      <c r="A467" s="78" t="s">
        <v>38</v>
      </c>
      <c r="B467" s="44" t="s">
        <v>48</v>
      </c>
      <c r="C467" s="40" t="s">
        <v>40</v>
      </c>
      <c r="D467" s="212" t="s">
        <v>234</v>
      </c>
      <c r="E467" s="35">
        <v>242300</v>
      </c>
      <c r="F467" s="35"/>
      <c r="G467" s="35"/>
      <c r="H467" s="35">
        <v>242300</v>
      </c>
    </row>
    <row r="468" spans="1:8" ht="27.75" customHeight="1">
      <c r="A468" s="78"/>
      <c r="B468" s="44"/>
      <c r="C468" s="40" t="s">
        <v>44</v>
      </c>
      <c r="D468" s="212" t="s">
        <v>284</v>
      </c>
      <c r="E468" s="35"/>
      <c r="F468" s="35">
        <v>100000</v>
      </c>
      <c r="G468" s="35"/>
      <c r="H468" s="35">
        <f>SUM(E468:F468)-G468</f>
        <v>100000</v>
      </c>
    </row>
    <row r="469" spans="1:8" ht="33" customHeight="1">
      <c r="A469" s="43"/>
      <c r="B469" s="44"/>
      <c r="C469" s="40" t="s">
        <v>54</v>
      </c>
      <c r="D469" s="212" t="s">
        <v>267</v>
      </c>
      <c r="E469" s="35">
        <v>100000</v>
      </c>
      <c r="F469" s="35"/>
      <c r="G469" s="35">
        <v>100000</v>
      </c>
      <c r="H469" s="35">
        <f>SUM(E469:F469)-G469</f>
        <v>0</v>
      </c>
    </row>
    <row r="470" spans="1:8" s="64" customFormat="1" ht="19.5" customHeight="1">
      <c r="A470" s="258"/>
      <c r="B470" s="259"/>
      <c r="C470" s="318" t="s">
        <v>9</v>
      </c>
      <c r="D470" s="319"/>
      <c r="E470" s="260">
        <f>SUM(E466:E469)</f>
        <v>342300</v>
      </c>
      <c r="F470" s="260">
        <f>SUM(F466:F469)</f>
        <v>100000</v>
      </c>
      <c r="G470" s="260">
        <f>SUM(G466:G469)</f>
        <v>100000</v>
      </c>
      <c r="H470" s="260">
        <f>SUM(H466:H469)</f>
        <v>342300</v>
      </c>
    </row>
    <row r="471" spans="1:8" ht="19.5" customHeight="1">
      <c r="A471" s="43" t="s">
        <v>38</v>
      </c>
      <c r="B471" s="44" t="s">
        <v>56</v>
      </c>
      <c r="C471" s="40" t="s">
        <v>8</v>
      </c>
      <c r="D471" s="40" t="s">
        <v>131</v>
      </c>
      <c r="E471" s="35">
        <v>69894</v>
      </c>
      <c r="F471" s="35"/>
      <c r="G471" s="35">
        <v>46936</v>
      </c>
      <c r="H471" s="35">
        <f>SUM(E471:F471)-G471</f>
        <v>22958</v>
      </c>
    </row>
    <row r="472" spans="1:8" s="64" customFormat="1" ht="19.5" customHeight="1">
      <c r="A472" s="258"/>
      <c r="B472" s="259"/>
      <c r="C472" s="318" t="s">
        <v>9</v>
      </c>
      <c r="D472" s="319"/>
      <c r="E472" s="260">
        <f>SUM(E471:E471)</f>
        <v>69894</v>
      </c>
      <c r="F472" s="260">
        <f>SUM(F471:F471)</f>
        <v>0</v>
      </c>
      <c r="G472" s="260">
        <f>SUM(G471:G471)</f>
        <v>46936</v>
      </c>
      <c r="H472" s="260">
        <f>SUM(H471:H471)</f>
        <v>22958</v>
      </c>
    </row>
    <row r="473" spans="1:8" ht="19.5" customHeight="1">
      <c r="A473" s="78" t="s">
        <v>38</v>
      </c>
      <c r="B473" s="44" t="s">
        <v>41</v>
      </c>
      <c r="C473" s="40" t="s">
        <v>12</v>
      </c>
      <c r="D473" s="40" t="s">
        <v>137</v>
      </c>
      <c r="E473" s="35"/>
      <c r="F473" s="35"/>
      <c r="G473" s="35"/>
      <c r="H473" s="35"/>
    </row>
    <row r="474" spans="1:8" ht="19.5" customHeight="1">
      <c r="A474" s="78"/>
      <c r="B474" s="44"/>
      <c r="C474" s="40" t="s">
        <v>8</v>
      </c>
      <c r="D474" s="40" t="s">
        <v>131</v>
      </c>
      <c r="E474" s="35">
        <v>3000</v>
      </c>
      <c r="F474" s="35"/>
      <c r="G474" s="35"/>
      <c r="H474" s="35">
        <v>3000</v>
      </c>
    </row>
    <row r="475" spans="1:8" ht="19.5" customHeight="1">
      <c r="A475" s="43"/>
      <c r="B475" s="44"/>
      <c r="C475" s="40" t="s">
        <v>33</v>
      </c>
      <c r="D475" s="40" t="s">
        <v>230</v>
      </c>
      <c r="E475" s="35">
        <v>0</v>
      </c>
      <c r="F475" s="35"/>
      <c r="G475" s="35"/>
      <c r="H475" s="35">
        <f>SUM(E475:F475)-G475</f>
        <v>0</v>
      </c>
    </row>
    <row r="476" spans="1:8" s="64" customFormat="1" ht="17.25" customHeight="1">
      <c r="A476" s="258"/>
      <c r="B476" s="259"/>
      <c r="C476" s="318" t="s">
        <v>9</v>
      </c>
      <c r="D476" s="319"/>
      <c r="E476" s="260">
        <f>SUM(E473,E474,E475)</f>
        <v>3000</v>
      </c>
      <c r="F476" s="260">
        <f>SUM(F473,F474,F475)</f>
        <v>0</v>
      </c>
      <c r="G476" s="260">
        <f>SUM(G473,G474,G475)</f>
        <v>0</v>
      </c>
      <c r="H476" s="260">
        <f>SUM(H473,H474,H475)</f>
        <v>3000</v>
      </c>
    </row>
    <row r="477" spans="1:8" ht="36.75" customHeight="1">
      <c r="A477" s="43" t="s">
        <v>89</v>
      </c>
      <c r="B477" s="44" t="s">
        <v>275</v>
      </c>
      <c r="C477" s="40" t="s">
        <v>276</v>
      </c>
      <c r="D477" s="143" t="s">
        <v>278</v>
      </c>
      <c r="E477" s="35">
        <v>780000</v>
      </c>
      <c r="F477" s="35"/>
      <c r="G477" s="35"/>
      <c r="H477" s="35">
        <f>SUM(E477:F477)</f>
        <v>780000</v>
      </c>
    </row>
    <row r="478" spans="1:8" s="64" customFormat="1" ht="19.5" customHeight="1">
      <c r="A478" s="258"/>
      <c r="B478" s="259"/>
      <c r="C478" s="318" t="s">
        <v>9</v>
      </c>
      <c r="D478" s="319"/>
      <c r="E478" s="263">
        <f>SUM(E477:E477)</f>
        <v>780000</v>
      </c>
      <c r="F478" s="263">
        <f>SUM(F477:F477)</f>
        <v>0</v>
      </c>
      <c r="G478" s="263">
        <f>SUM(G477:G477)</f>
        <v>0</v>
      </c>
      <c r="H478" s="263">
        <f>SUM(H477:H477)</f>
        <v>780000</v>
      </c>
    </row>
    <row r="479" spans="1:8" ht="19.5" customHeight="1">
      <c r="A479" s="43" t="s">
        <v>89</v>
      </c>
      <c r="B479" s="44" t="s">
        <v>266</v>
      </c>
      <c r="C479" s="40" t="s">
        <v>8</v>
      </c>
      <c r="D479" s="40" t="s">
        <v>131</v>
      </c>
      <c r="E479" s="35">
        <v>300</v>
      </c>
      <c r="F479" s="35"/>
      <c r="G479" s="35"/>
      <c r="H479" s="35">
        <v>300</v>
      </c>
    </row>
    <row r="480" spans="1:8" s="64" customFormat="1" ht="19.5" customHeight="1">
      <c r="A480" s="258"/>
      <c r="B480" s="259"/>
      <c r="C480" s="318" t="s">
        <v>9</v>
      </c>
      <c r="D480" s="319"/>
      <c r="E480" s="263">
        <f>SUM(E479:E479)</f>
        <v>300</v>
      </c>
      <c r="F480" s="263">
        <f>SUM(F479:F479)</f>
        <v>0</v>
      </c>
      <c r="G480" s="263">
        <f>SUM(G479:G479)</f>
        <v>0</v>
      </c>
      <c r="H480" s="263">
        <f>SUM(H479:H479)</f>
        <v>300</v>
      </c>
    </row>
    <row r="481" spans="1:8" ht="19.5" customHeight="1">
      <c r="A481" s="43" t="s">
        <v>92</v>
      </c>
      <c r="B481" s="44" t="s">
        <v>126</v>
      </c>
      <c r="C481" s="40" t="s">
        <v>8</v>
      </c>
      <c r="D481" s="40" t="s">
        <v>131</v>
      </c>
      <c r="E481" s="35">
        <v>5848</v>
      </c>
      <c r="F481" s="35"/>
      <c r="G481" s="35">
        <v>3801</v>
      </c>
      <c r="H481" s="35">
        <f>SUM(E481:F481)-G481</f>
        <v>2047</v>
      </c>
    </row>
    <row r="482" spans="1:8" s="64" customFormat="1" ht="19.5" customHeight="1">
      <c r="A482" s="258"/>
      <c r="B482" s="259"/>
      <c r="C482" s="318" t="s">
        <v>9</v>
      </c>
      <c r="D482" s="319"/>
      <c r="E482" s="260">
        <f>SUM(E481:E481)</f>
        <v>5848</v>
      </c>
      <c r="F482" s="260">
        <f>SUM(F481:F481)</f>
        <v>0</v>
      </c>
      <c r="G482" s="260">
        <f>SUM(G481:G481)</f>
        <v>3801</v>
      </c>
      <c r="H482" s="260">
        <f>SUM(H481:H481)</f>
        <v>2047</v>
      </c>
    </row>
    <row r="483" spans="1:8" ht="19.5" customHeight="1">
      <c r="A483" s="43" t="s">
        <v>92</v>
      </c>
      <c r="B483" s="44" t="s">
        <v>96</v>
      </c>
      <c r="C483" s="40" t="s">
        <v>8</v>
      </c>
      <c r="D483" s="40" t="s">
        <v>131</v>
      </c>
      <c r="E483" s="35">
        <v>5000</v>
      </c>
      <c r="F483" s="35"/>
      <c r="G483" s="35"/>
      <c r="H483" s="35">
        <v>5000</v>
      </c>
    </row>
    <row r="484" spans="1:8" s="64" customFormat="1" ht="19.5" customHeight="1">
      <c r="A484" s="258"/>
      <c r="B484" s="259"/>
      <c r="C484" s="318" t="s">
        <v>9</v>
      </c>
      <c r="D484" s="319"/>
      <c r="E484" s="260">
        <f>SUM(E483:E483)</f>
        <v>5000</v>
      </c>
      <c r="F484" s="260">
        <f>SUM(F483:F483)</f>
        <v>0</v>
      </c>
      <c r="G484" s="260">
        <f>SUM(G483:G483)</f>
        <v>0</v>
      </c>
      <c r="H484" s="260">
        <f>SUM(H483:H483)</f>
        <v>5000</v>
      </c>
    </row>
    <row r="485" spans="1:8" s="205" customFormat="1" ht="19.5" customHeight="1">
      <c r="A485" s="78" t="s">
        <v>52</v>
      </c>
      <c r="B485" s="79" t="s">
        <v>97</v>
      </c>
      <c r="C485" s="80" t="s">
        <v>20</v>
      </c>
      <c r="D485" s="80" t="s">
        <v>235</v>
      </c>
      <c r="E485" s="81"/>
      <c r="F485" s="81"/>
      <c r="G485" s="81"/>
      <c r="H485" s="81"/>
    </row>
    <row r="486" spans="1:8" s="64" customFormat="1" ht="19.5" customHeight="1">
      <c r="A486" s="258"/>
      <c r="B486" s="259"/>
      <c r="C486" s="318"/>
      <c r="D486" s="319"/>
      <c r="E486" s="263"/>
      <c r="F486" s="263"/>
      <c r="G486" s="263"/>
      <c r="H486" s="263"/>
    </row>
    <row r="487" spans="1:8" ht="38.25" customHeight="1">
      <c r="A487" s="43" t="s">
        <v>52</v>
      </c>
      <c r="B487" s="44" t="s">
        <v>53</v>
      </c>
      <c r="C487" s="40" t="s">
        <v>54</v>
      </c>
      <c r="D487" s="211" t="s">
        <v>236</v>
      </c>
      <c r="E487" s="35">
        <v>10000</v>
      </c>
      <c r="F487" s="35"/>
      <c r="G487" s="35"/>
      <c r="H487" s="35">
        <v>10000</v>
      </c>
    </row>
    <row r="488" spans="1:8" ht="19.5" customHeight="1">
      <c r="A488" s="45"/>
      <c r="B488" s="46"/>
      <c r="C488" s="331" t="s">
        <v>9</v>
      </c>
      <c r="D488" s="332"/>
      <c r="E488" s="41">
        <f>SUM(E487:E487)</f>
        <v>10000</v>
      </c>
      <c r="F488" s="41"/>
      <c r="G488" s="41"/>
      <c r="H488" s="41">
        <f>SUM(H487:H487)</f>
        <v>10000</v>
      </c>
    </row>
    <row r="489" spans="1:8" ht="25.5" customHeight="1">
      <c r="A489" s="43" t="s">
        <v>52</v>
      </c>
      <c r="B489" s="44" t="s">
        <v>99</v>
      </c>
      <c r="C489" s="40" t="s">
        <v>40</v>
      </c>
      <c r="D489" s="212" t="s">
        <v>234</v>
      </c>
      <c r="E489" s="35">
        <v>170340</v>
      </c>
      <c r="F489" s="35"/>
      <c r="G489" s="35"/>
      <c r="H489" s="35">
        <v>170340</v>
      </c>
    </row>
    <row r="490" spans="1:8" ht="19.5" customHeight="1">
      <c r="A490" s="43"/>
      <c r="B490" s="44"/>
      <c r="C490" s="40" t="s">
        <v>20</v>
      </c>
      <c r="D490" s="40" t="s">
        <v>235</v>
      </c>
      <c r="E490" s="35"/>
      <c r="F490" s="35"/>
      <c r="G490" s="35"/>
      <c r="H490" s="35"/>
    </row>
    <row r="491" spans="1:8" s="64" customFormat="1" ht="19.5" customHeight="1">
      <c r="A491" s="258"/>
      <c r="B491" s="259"/>
      <c r="C491" s="318" t="s">
        <v>9</v>
      </c>
      <c r="D491" s="319"/>
      <c r="E491" s="248">
        <f>SUM(E489:E490)</f>
        <v>170340</v>
      </c>
      <c r="F491" s="248">
        <f>SUM(F489:F490)</f>
        <v>0</v>
      </c>
      <c r="G491" s="248">
        <f>SUM(G489:G490)</f>
        <v>0</v>
      </c>
      <c r="H491" s="248">
        <f>SUM(H489:H490)</f>
        <v>170340</v>
      </c>
    </row>
    <row r="492" spans="1:8" ht="28.5" customHeight="1">
      <c r="A492" s="43" t="s">
        <v>52</v>
      </c>
      <c r="B492" s="44" t="s">
        <v>100</v>
      </c>
      <c r="C492" s="40" t="s">
        <v>44</v>
      </c>
      <c r="D492" s="212" t="s">
        <v>174</v>
      </c>
      <c r="E492" s="35">
        <v>5000</v>
      </c>
      <c r="F492" s="35"/>
      <c r="G492" s="35"/>
      <c r="H492" s="35">
        <v>5000</v>
      </c>
    </row>
    <row r="493" spans="1:8" s="64" customFormat="1" ht="18.75" customHeight="1">
      <c r="A493" s="258"/>
      <c r="B493" s="259"/>
      <c r="C493" s="318" t="s">
        <v>9</v>
      </c>
      <c r="D493" s="319"/>
      <c r="E493" s="260">
        <f>SUM(E492:E492)</f>
        <v>5000</v>
      </c>
      <c r="F493" s="260">
        <f>SUM(F492:F492)</f>
        <v>0</v>
      </c>
      <c r="G493" s="260">
        <f>SUM(G492:G492)</f>
        <v>0</v>
      </c>
      <c r="H493" s="260">
        <f>SUM(H492:H492)</f>
        <v>5000</v>
      </c>
    </row>
    <row r="494" spans="1:8" ht="27" customHeight="1">
      <c r="A494" s="43" t="s">
        <v>52</v>
      </c>
      <c r="B494" s="44" t="s">
        <v>103</v>
      </c>
      <c r="C494" s="40" t="s">
        <v>268</v>
      </c>
      <c r="D494" s="212" t="s">
        <v>269</v>
      </c>
      <c r="E494" s="35">
        <v>2000</v>
      </c>
      <c r="F494" s="35"/>
      <c r="G494" s="35"/>
      <c r="H494" s="35">
        <v>2000</v>
      </c>
    </row>
    <row r="495" spans="1:8" s="64" customFormat="1" ht="19.5" customHeight="1">
      <c r="A495" s="258"/>
      <c r="B495" s="259"/>
      <c r="C495" s="318" t="s">
        <v>9</v>
      </c>
      <c r="D495" s="319"/>
      <c r="E495" s="260">
        <f>SUM(E494:E494)</f>
        <v>2000</v>
      </c>
      <c r="F495" s="260">
        <f>SUM(F494:F494)</f>
        <v>0</v>
      </c>
      <c r="G495" s="260">
        <f>SUM(G494:G494)</f>
        <v>0</v>
      </c>
      <c r="H495" s="260">
        <f>SUM(H494:H494)</f>
        <v>2000</v>
      </c>
    </row>
    <row r="496" spans="1:8" ht="19.5" customHeight="1">
      <c r="A496" s="43" t="s">
        <v>52</v>
      </c>
      <c r="B496" s="44" t="s">
        <v>127</v>
      </c>
      <c r="C496" s="40" t="s">
        <v>8</v>
      </c>
      <c r="D496" s="40" t="s">
        <v>131</v>
      </c>
      <c r="E496" s="35">
        <v>7710</v>
      </c>
      <c r="F496" s="35"/>
      <c r="G496" s="35">
        <v>3506</v>
      </c>
      <c r="H496" s="35">
        <f>SUM(E496:F496)-G496</f>
        <v>4204</v>
      </c>
    </row>
    <row r="497" spans="1:8" s="64" customFormat="1" ht="19.5" customHeight="1">
      <c r="A497" s="258"/>
      <c r="B497" s="259"/>
      <c r="C497" s="318" t="s">
        <v>9</v>
      </c>
      <c r="D497" s="319"/>
      <c r="E497" s="260">
        <f>SUM(E496:E496)</f>
        <v>7710</v>
      </c>
      <c r="F497" s="260">
        <f>SUM(F496:F496)</f>
        <v>0</v>
      </c>
      <c r="G497" s="260">
        <f>SUM(G496:G496)</f>
        <v>3506</v>
      </c>
      <c r="H497" s="260">
        <f>SUM(H496:H496)</f>
        <v>4204</v>
      </c>
    </row>
    <row r="498" spans="1:8" ht="19.5" customHeight="1">
      <c r="A498" s="43" t="s">
        <v>42</v>
      </c>
      <c r="B498" s="44" t="s">
        <v>43</v>
      </c>
      <c r="C498" s="40" t="s">
        <v>12</v>
      </c>
      <c r="D498" s="40" t="s">
        <v>137</v>
      </c>
      <c r="E498" s="35">
        <v>15000</v>
      </c>
      <c r="F498" s="35"/>
      <c r="G498" s="35"/>
      <c r="H498" s="35">
        <v>15000</v>
      </c>
    </row>
    <row r="499" spans="1:8" ht="19.5" customHeight="1">
      <c r="A499" s="43"/>
      <c r="B499" s="44"/>
      <c r="C499" s="40" t="s">
        <v>8</v>
      </c>
      <c r="D499" s="40" t="s">
        <v>131</v>
      </c>
      <c r="E499" s="35">
        <v>14000</v>
      </c>
      <c r="F499" s="35"/>
      <c r="G499" s="35"/>
      <c r="H499" s="35">
        <v>14000</v>
      </c>
    </row>
    <row r="500" spans="1:8" s="64" customFormat="1" ht="19.5" customHeight="1">
      <c r="A500" s="261"/>
      <c r="B500" s="262"/>
      <c r="C500" s="318" t="s">
        <v>9</v>
      </c>
      <c r="D500" s="319"/>
      <c r="E500" s="260">
        <f>SUM(E498:E499)</f>
        <v>29000</v>
      </c>
      <c r="F500" s="260">
        <f>SUM(F498:F499)</f>
        <v>0</v>
      </c>
      <c r="G500" s="260">
        <f>SUM(G498:G499)</f>
        <v>0</v>
      </c>
      <c r="H500" s="260">
        <f>SUM(H498:H499)</f>
        <v>29000</v>
      </c>
    </row>
    <row r="501" spans="1:8" ht="19.5" customHeight="1">
      <c r="A501" s="43" t="s">
        <v>42</v>
      </c>
      <c r="B501" s="44" t="s">
        <v>45</v>
      </c>
      <c r="C501" s="40" t="s">
        <v>268</v>
      </c>
      <c r="D501" s="212" t="s">
        <v>269</v>
      </c>
      <c r="E501" s="35">
        <v>7000</v>
      </c>
      <c r="F501" s="35"/>
      <c r="G501" s="35"/>
      <c r="H501" s="35">
        <v>7000</v>
      </c>
    </row>
    <row r="502" spans="1:8" ht="19.5" customHeight="1">
      <c r="A502" s="43"/>
      <c r="B502" s="44"/>
      <c r="C502" s="331" t="s">
        <v>9</v>
      </c>
      <c r="D502" s="332"/>
      <c r="E502" s="41">
        <f>SUM(E501:E501)</f>
        <v>7000</v>
      </c>
      <c r="F502" s="41"/>
      <c r="G502" s="41"/>
      <c r="H502" s="41">
        <f>SUM(H501:H501)</f>
        <v>7000</v>
      </c>
    </row>
    <row r="503" spans="1:8" ht="19.5" customHeight="1">
      <c r="A503" s="43" t="s">
        <v>46</v>
      </c>
      <c r="B503" s="44" t="s">
        <v>104</v>
      </c>
      <c r="C503" s="40" t="s">
        <v>12</v>
      </c>
      <c r="D503" s="40" t="s">
        <v>137</v>
      </c>
      <c r="E503" s="35">
        <v>10839</v>
      </c>
      <c r="F503" s="35"/>
      <c r="G503" s="35"/>
      <c r="H503" s="35">
        <v>10839</v>
      </c>
    </row>
    <row r="504" spans="1:8" ht="19.5" customHeight="1">
      <c r="A504" s="43"/>
      <c r="B504" s="44"/>
      <c r="C504" s="40" t="s">
        <v>8</v>
      </c>
      <c r="D504" s="40" t="s">
        <v>131</v>
      </c>
      <c r="E504" s="35">
        <v>10000</v>
      </c>
      <c r="F504" s="35"/>
      <c r="G504" s="35"/>
      <c r="H504" s="35">
        <v>10000</v>
      </c>
    </row>
    <row r="505" spans="1:8" s="64" customFormat="1" ht="19.5" customHeight="1" thickBot="1">
      <c r="A505" s="261"/>
      <c r="B505" s="262"/>
      <c r="C505" s="353" t="s">
        <v>9</v>
      </c>
      <c r="D505" s="354"/>
      <c r="E505" s="260">
        <f>SUM(E503:E504)</f>
        <v>20839</v>
      </c>
      <c r="F505" s="260">
        <f>SUM(F503:F504)</f>
        <v>0</v>
      </c>
      <c r="G505" s="260">
        <f>SUM(G503:G504)</f>
        <v>0</v>
      </c>
      <c r="H505" s="260">
        <f>SUM(H503:H504)</f>
        <v>20839</v>
      </c>
    </row>
    <row r="506" spans="1:8" ht="19.5" customHeight="1" thickBot="1">
      <c r="A506" s="333" t="s">
        <v>2</v>
      </c>
      <c r="B506" s="334"/>
      <c r="C506" s="335"/>
      <c r="D506" s="87"/>
      <c r="E506" s="57">
        <f>SUM(E393,E395,E399,E401,E407,E409,E411,E416,E423,E442,E450,E455,E459,E461,E463,E465,E470,E472,E476,E478,E482,E484,E488,E491,E493,E495,E497,E500,E502,E505)</f>
        <v>6341757</v>
      </c>
      <c r="F506" s="57">
        <f>SUM(F393,F395,F399,F401,F407,F409,F411,F416,F423,F442,F450,F455,F459,F461,F463,F465,F470,F472,F476,F478,F482,F484,F488,F491,F493,F495,F497,F500,F502,F505)</f>
        <v>394303</v>
      </c>
      <c r="G506" s="57">
        <f>SUM(G393,G395,G399,G401,G407,G409,G411,G416,G423,G442,G450,G455,G459,G461,G463,G465,G470,G472,G476,G478,G482,G484,G488,G491,G493,G495,G497,G500,G502,G505)</f>
        <v>179512</v>
      </c>
      <c r="H506" s="57">
        <f>SUM(H393,H395,H399,H401,H407,H409,H411,H416,H423,H442,H450,H455,H459,H461,H463,H465,H470,H472,H476,H478,H482,H484,H488,H491,H493,H495,H497,H500,H502,H505)</f>
        <v>6556548</v>
      </c>
    </row>
    <row r="507" spans="1:8" s="64" customFormat="1" ht="19.5" customHeight="1" thickBot="1">
      <c r="A507" s="61"/>
      <c r="B507" s="61"/>
      <c r="C507" s="61"/>
      <c r="D507" s="61"/>
      <c r="E507" s="62"/>
      <c r="F507" s="62"/>
      <c r="G507" s="62"/>
      <c r="H507" s="62"/>
    </row>
    <row r="508" spans="1:8" s="64" customFormat="1" ht="19.5" customHeight="1" thickBot="1">
      <c r="A508" s="65"/>
      <c r="B508" s="66"/>
      <c r="C508" s="66"/>
      <c r="D508" s="66"/>
      <c r="E508" s="67"/>
      <c r="F508" s="67"/>
      <c r="G508" s="67"/>
      <c r="H508" s="67"/>
    </row>
    <row r="509" spans="1:8" ht="18.75" thickBot="1">
      <c r="A509" s="60"/>
      <c r="B509" s="2"/>
      <c r="C509" s="102"/>
      <c r="D509" s="231" t="s">
        <v>106</v>
      </c>
      <c r="E509" s="194"/>
      <c r="F509" s="194"/>
      <c r="G509" s="194"/>
      <c r="H509" s="194"/>
    </row>
    <row r="510" spans="1:8" ht="12.75" customHeight="1">
      <c r="A510" s="88" t="s">
        <v>0</v>
      </c>
      <c r="B510" s="92"/>
      <c r="C510" s="93"/>
      <c r="D510" s="93"/>
      <c r="E510" s="195" t="s">
        <v>1</v>
      </c>
      <c r="F510" s="195" t="s">
        <v>1</v>
      </c>
      <c r="G510" s="195" t="s">
        <v>1</v>
      </c>
      <c r="H510" s="195" t="s">
        <v>1</v>
      </c>
    </row>
    <row r="511" spans="1:8" ht="13.5" thickBot="1">
      <c r="A511" s="89"/>
      <c r="B511" s="85"/>
      <c r="C511" s="86"/>
      <c r="D511" s="86"/>
      <c r="E511" s="191"/>
      <c r="F511" s="191"/>
      <c r="G511" s="191"/>
      <c r="H511" s="191"/>
    </row>
    <row r="512" spans="1:8" ht="13.5" thickBot="1">
      <c r="A512" s="3" t="s">
        <v>3</v>
      </c>
      <c r="B512" s="4" t="s">
        <v>4</v>
      </c>
      <c r="C512" s="5" t="s">
        <v>5</v>
      </c>
      <c r="D512" s="5" t="s">
        <v>5</v>
      </c>
      <c r="E512" s="192"/>
      <c r="F512" s="192"/>
      <c r="G512" s="192"/>
      <c r="H512" s="192"/>
    </row>
    <row r="513" spans="1:8" ht="13.5" thickBot="1">
      <c r="A513" s="6">
        <v>1</v>
      </c>
      <c r="B513" s="7">
        <v>2</v>
      </c>
      <c r="C513" s="8">
        <v>3</v>
      </c>
      <c r="D513" s="8">
        <v>3</v>
      </c>
      <c r="E513" s="193">
        <v>4</v>
      </c>
      <c r="F513" s="193">
        <v>4</v>
      </c>
      <c r="G513" s="193">
        <v>4</v>
      </c>
      <c r="H513" s="193">
        <v>4</v>
      </c>
    </row>
    <row r="514" spans="1:8" ht="19.5" customHeight="1">
      <c r="A514" s="21" t="s">
        <v>60</v>
      </c>
      <c r="B514" s="22" t="s">
        <v>61</v>
      </c>
      <c r="C514" s="30" t="s">
        <v>29</v>
      </c>
      <c r="D514" s="30" t="s">
        <v>29</v>
      </c>
      <c r="E514" s="31">
        <v>13000</v>
      </c>
      <c r="F514" s="31"/>
      <c r="G514" s="31"/>
      <c r="H514" s="31">
        <v>13000</v>
      </c>
    </row>
    <row r="515" spans="1:8" ht="19.5" customHeight="1">
      <c r="A515" s="21"/>
      <c r="B515" s="22"/>
      <c r="C515" s="30" t="s">
        <v>62</v>
      </c>
      <c r="D515" s="30" t="s">
        <v>62</v>
      </c>
      <c r="E515" s="31">
        <v>2000</v>
      </c>
      <c r="F515" s="31"/>
      <c r="G515" s="31"/>
      <c r="H515" s="31">
        <v>2000</v>
      </c>
    </row>
    <row r="516" spans="1:8" ht="19.5" customHeight="1">
      <c r="A516" s="21"/>
      <c r="B516" s="22"/>
      <c r="C516" s="30" t="s">
        <v>20</v>
      </c>
      <c r="D516" s="30" t="s">
        <v>20</v>
      </c>
      <c r="E516" s="31">
        <v>697800</v>
      </c>
      <c r="F516" s="31"/>
      <c r="G516" s="31"/>
      <c r="H516" s="31">
        <v>697800</v>
      </c>
    </row>
    <row r="517" spans="1:8" ht="19.5" customHeight="1">
      <c r="A517" s="21"/>
      <c r="B517" s="22"/>
      <c r="C517" s="30" t="s">
        <v>21</v>
      </c>
      <c r="D517" s="30" t="s">
        <v>21</v>
      </c>
      <c r="E517" s="31">
        <v>59000</v>
      </c>
      <c r="F517" s="31"/>
      <c r="G517" s="31"/>
      <c r="H517" s="31">
        <v>59000</v>
      </c>
    </row>
    <row r="518" spans="1:8" ht="19.5" customHeight="1">
      <c r="A518" s="21"/>
      <c r="B518" s="22"/>
      <c r="C518" s="30" t="s">
        <v>22</v>
      </c>
      <c r="D518" s="30" t="s">
        <v>22</v>
      </c>
      <c r="E518" s="31">
        <v>125000</v>
      </c>
      <c r="F518" s="31"/>
      <c r="G518" s="31"/>
      <c r="H518" s="31">
        <v>125000</v>
      </c>
    </row>
    <row r="519" spans="1:8" ht="19.5" customHeight="1">
      <c r="A519" s="21"/>
      <c r="B519" s="22"/>
      <c r="C519" s="30" t="s">
        <v>23</v>
      </c>
      <c r="D519" s="30" t="s">
        <v>23</v>
      </c>
      <c r="E519" s="31">
        <v>18200</v>
      </c>
      <c r="F519" s="31"/>
      <c r="G519" s="31"/>
      <c r="H519" s="31">
        <v>18200</v>
      </c>
    </row>
    <row r="520" spans="1:8" ht="19.5" customHeight="1">
      <c r="A520" s="21"/>
      <c r="B520" s="22"/>
      <c r="C520" s="30" t="s">
        <v>63</v>
      </c>
      <c r="D520" s="30" t="s">
        <v>63</v>
      </c>
      <c r="E520" s="31">
        <v>5000</v>
      </c>
      <c r="F520" s="31"/>
      <c r="G520" s="31"/>
      <c r="H520" s="31">
        <v>5000</v>
      </c>
    </row>
    <row r="521" spans="1:8" ht="19.5" customHeight="1">
      <c r="A521" s="21"/>
      <c r="B521" s="22"/>
      <c r="C521" s="30" t="s">
        <v>12</v>
      </c>
      <c r="D521" s="30" t="s">
        <v>12</v>
      </c>
      <c r="E521" s="31">
        <v>314200</v>
      </c>
      <c r="F521" s="31"/>
      <c r="G521" s="31"/>
      <c r="H521" s="31">
        <v>314200</v>
      </c>
    </row>
    <row r="522" spans="1:8" ht="19.5" customHeight="1">
      <c r="A522" s="21"/>
      <c r="B522" s="22"/>
      <c r="C522" s="30" t="s">
        <v>30</v>
      </c>
      <c r="D522" s="30" t="s">
        <v>30</v>
      </c>
      <c r="E522" s="31">
        <v>40000</v>
      </c>
      <c r="F522" s="31"/>
      <c r="G522" s="31"/>
      <c r="H522" s="31">
        <v>40000</v>
      </c>
    </row>
    <row r="523" spans="1:8" ht="19.5" customHeight="1">
      <c r="A523" s="21"/>
      <c r="B523" s="22"/>
      <c r="C523" s="23" t="s">
        <v>31</v>
      </c>
      <c r="D523" s="23" t="s">
        <v>31</v>
      </c>
      <c r="E523" s="11">
        <v>236296</v>
      </c>
      <c r="F523" s="11"/>
      <c r="G523" s="11"/>
      <c r="H523" s="11">
        <v>236296</v>
      </c>
    </row>
    <row r="524" spans="1:8" ht="19.5" customHeight="1">
      <c r="A524" s="21"/>
      <c r="B524" s="22"/>
      <c r="C524" s="23" t="s">
        <v>8</v>
      </c>
      <c r="D524" s="23" t="s">
        <v>8</v>
      </c>
      <c r="E524" s="11">
        <v>204700</v>
      </c>
      <c r="F524" s="11"/>
      <c r="G524" s="11"/>
      <c r="H524" s="11">
        <f>SUM(E524:F524)</f>
        <v>204700</v>
      </c>
    </row>
    <row r="525" spans="1:8" ht="19.5" customHeight="1">
      <c r="A525" s="21"/>
      <c r="B525" s="22"/>
      <c r="C525" s="23" t="s">
        <v>26</v>
      </c>
      <c r="D525" s="23" t="s">
        <v>26</v>
      </c>
      <c r="E525" s="11">
        <v>6200</v>
      </c>
      <c r="F525" s="11"/>
      <c r="G525" s="11"/>
      <c r="H525" s="11">
        <v>6200</v>
      </c>
    </row>
    <row r="526" spans="1:8" ht="19.5" customHeight="1">
      <c r="A526" s="24"/>
      <c r="B526" s="25"/>
      <c r="C526" s="34" t="s">
        <v>32</v>
      </c>
      <c r="D526" s="34" t="s">
        <v>32</v>
      </c>
      <c r="E526" s="31">
        <v>20000</v>
      </c>
      <c r="F526" s="31"/>
      <c r="G526" s="31"/>
      <c r="H526" s="31">
        <v>20000</v>
      </c>
    </row>
    <row r="527" spans="1:8" ht="19.5" customHeight="1">
      <c r="A527" s="38"/>
      <c r="B527" s="39"/>
      <c r="C527" s="40" t="s">
        <v>33</v>
      </c>
      <c r="D527" s="40" t="s">
        <v>33</v>
      </c>
      <c r="E527" s="35">
        <v>27000</v>
      </c>
      <c r="F527" s="35"/>
      <c r="G527" s="35"/>
      <c r="H527" s="35">
        <v>27000</v>
      </c>
    </row>
    <row r="528" spans="1:8" ht="19.5" customHeight="1">
      <c r="A528" s="38"/>
      <c r="B528" s="39"/>
      <c r="C528" s="40" t="s">
        <v>34</v>
      </c>
      <c r="D528" s="40" t="s">
        <v>34</v>
      </c>
      <c r="E528" s="35">
        <v>17000</v>
      </c>
      <c r="F528" s="35"/>
      <c r="G528" s="35"/>
      <c r="H528" s="35">
        <v>17000</v>
      </c>
    </row>
    <row r="529" spans="1:8" ht="19.5" customHeight="1">
      <c r="A529" s="24"/>
      <c r="B529" s="25"/>
      <c r="C529" s="34" t="s">
        <v>64</v>
      </c>
      <c r="D529" s="34" t="s">
        <v>64</v>
      </c>
      <c r="E529" s="31">
        <v>6000</v>
      </c>
      <c r="F529" s="31"/>
      <c r="G529" s="31"/>
      <c r="H529" s="31">
        <v>6000</v>
      </c>
    </row>
    <row r="530" spans="1:8" ht="19.5" customHeight="1">
      <c r="A530" s="38"/>
      <c r="B530" s="39"/>
      <c r="C530" s="40" t="s">
        <v>65</v>
      </c>
      <c r="D530" s="40" t="s">
        <v>65</v>
      </c>
      <c r="E530" s="35">
        <v>304</v>
      </c>
      <c r="F530" s="35"/>
      <c r="G530" s="35"/>
      <c r="H530" s="35">
        <v>304</v>
      </c>
    </row>
    <row r="531" spans="1:8" ht="19.5" customHeight="1">
      <c r="A531" s="38"/>
      <c r="B531" s="39"/>
      <c r="C531" s="40" t="s">
        <v>66</v>
      </c>
      <c r="D531" s="40" t="s">
        <v>66</v>
      </c>
      <c r="E531" s="35">
        <v>1884850</v>
      </c>
      <c r="F531" s="35">
        <v>634310</v>
      </c>
      <c r="G531" s="35"/>
      <c r="H531" s="35">
        <f>SUM(E531:F531)</f>
        <v>2519160</v>
      </c>
    </row>
    <row r="532" spans="1:8" ht="19.5" customHeight="1">
      <c r="A532" s="38"/>
      <c r="B532" s="39"/>
      <c r="C532" s="40" t="s">
        <v>35</v>
      </c>
      <c r="D532" s="40" t="s">
        <v>35</v>
      </c>
      <c r="E532" s="35">
        <v>11650</v>
      </c>
      <c r="F532" s="35"/>
      <c r="G532" s="35"/>
      <c r="H532" s="35">
        <f>SUM(E532:F532)-G532</f>
        <v>11650</v>
      </c>
    </row>
    <row r="533" spans="1:8" ht="19.5" customHeight="1" thickBot="1">
      <c r="A533" s="24"/>
      <c r="B533" s="25"/>
      <c r="C533" s="49" t="s">
        <v>9</v>
      </c>
      <c r="D533" s="49" t="s">
        <v>9</v>
      </c>
      <c r="E533" s="26">
        <f>SUM(E514:E532)</f>
        <v>3688200</v>
      </c>
      <c r="F533" s="26">
        <f>SUM(F514:F532)</f>
        <v>634310</v>
      </c>
      <c r="G533" s="26">
        <f>SUM(G514:G532)</f>
        <v>0</v>
      </c>
      <c r="H533" s="26">
        <f>SUM(H514:H532)</f>
        <v>4322510</v>
      </c>
    </row>
    <row r="534" spans="1:8" ht="19.5" customHeight="1" thickBot="1">
      <c r="A534" s="87" t="s">
        <v>2</v>
      </c>
      <c r="B534" s="87"/>
      <c r="C534" s="87"/>
      <c r="D534" s="87"/>
      <c r="E534" s="57">
        <f>SUM(E533)</f>
        <v>3688200</v>
      </c>
      <c r="F534" s="57">
        <f>SUM(F533)</f>
        <v>634310</v>
      </c>
      <c r="G534" s="57">
        <f>SUM(G533)</f>
        <v>0</v>
      </c>
      <c r="H534" s="57">
        <f>SUM(H533)</f>
        <v>4322510</v>
      </c>
    </row>
    <row r="535" spans="1:8" s="64" customFormat="1" ht="19.5" customHeight="1">
      <c r="A535" s="219"/>
      <c r="B535" s="220"/>
      <c r="C535" s="220"/>
      <c r="D535" s="220"/>
      <c r="E535" s="221"/>
      <c r="F535" s="221"/>
      <c r="G535" s="221"/>
      <c r="H535" s="221"/>
    </row>
    <row r="536" spans="1:8" ht="41.25" customHeight="1" thickBot="1">
      <c r="A536" s="222"/>
      <c r="B536" s="317" t="s">
        <v>238</v>
      </c>
      <c r="C536" s="317"/>
      <c r="D536" s="317"/>
      <c r="E536" s="317"/>
      <c r="F536" s="200"/>
      <c r="G536" s="200"/>
      <c r="H536" s="200"/>
    </row>
    <row r="537" spans="1:8" ht="12.75" customHeight="1">
      <c r="A537" s="339" t="s">
        <v>0</v>
      </c>
      <c r="B537" s="340"/>
      <c r="C537" s="341"/>
      <c r="D537" s="345" t="s">
        <v>129</v>
      </c>
      <c r="E537" s="323" t="s">
        <v>1</v>
      </c>
      <c r="F537" s="323" t="s">
        <v>1</v>
      </c>
      <c r="G537" s="323" t="s">
        <v>1</v>
      </c>
      <c r="H537" s="323" t="s">
        <v>1</v>
      </c>
    </row>
    <row r="538" spans="1:8" ht="13.5" thickBot="1">
      <c r="A538" s="342"/>
      <c r="B538" s="343"/>
      <c r="C538" s="344"/>
      <c r="D538" s="346"/>
      <c r="E538" s="324"/>
      <c r="F538" s="324"/>
      <c r="G538" s="324"/>
      <c r="H538" s="324"/>
    </row>
    <row r="539" spans="1:8" ht="13.5" thickBot="1">
      <c r="A539" s="3" t="s">
        <v>3</v>
      </c>
      <c r="B539" s="4" t="s">
        <v>4</v>
      </c>
      <c r="C539" s="5" t="s">
        <v>5</v>
      </c>
      <c r="D539" s="316"/>
      <c r="E539" s="325"/>
      <c r="F539" s="325"/>
      <c r="G539" s="325"/>
      <c r="H539" s="325"/>
    </row>
    <row r="540" spans="1:8" ht="13.5" thickBot="1">
      <c r="A540" s="6">
        <v>1</v>
      </c>
      <c r="B540" s="7">
        <v>2</v>
      </c>
      <c r="C540" s="8">
        <v>3</v>
      </c>
      <c r="D540" s="8">
        <v>4</v>
      </c>
      <c r="E540" s="218">
        <v>5</v>
      </c>
      <c r="F540" s="218">
        <v>5</v>
      </c>
      <c r="G540" s="218">
        <v>5</v>
      </c>
      <c r="H540" s="218">
        <v>5</v>
      </c>
    </row>
    <row r="541" spans="1:8" ht="34.5" customHeight="1">
      <c r="A541" s="21" t="s">
        <v>17</v>
      </c>
      <c r="B541" s="22" t="s">
        <v>67</v>
      </c>
      <c r="C541" s="23" t="s">
        <v>29</v>
      </c>
      <c r="D541" s="217" t="s">
        <v>161</v>
      </c>
      <c r="E541" s="11">
        <v>240</v>
      </c>
      <c r="F541" s="11"/>
      <c r="G541" s="11"/>
      <c r="H541" s="11">
        <f>SUM(E541:F541)-G541</f>
        <v>240</v>
      </c>
    </row>
    <row r="542" spans="1:8" ht="34.5" customHeight="1">
      <c r="A542" s="21"/>
      <c r="B542" s="22"/>
      <c r="C542" s="23" t="s">
        <v>20</v>
      </c>
      <c r="D542" s="23" t="s">
        <v>132</v>
      </c>
      <c r="E542" s="11">
        <v>45284</v>
      </c>
      <c r="F542" s="11"/>
      <c r="G542" s="11"/>
      <c r="H542" s="11">
        <f aca="true" t="shared" si="54" ref="H542:H552">SUM(E542:F542)-G542</f>
        <v>45284</v>
      </c>
    </row>
    <row r="543" spans="1:8" ht="34.5" customHeight="1">
      <c r="A543" s="21"/>
      <c r="B543" s="22"/>
      <c r="C543" s="23" t="s">
        <v>57</v>
      </c>
      <c r="D543" s="217" t="s">
        <v>133</v>
      </c>
      <c r="E543" s="11">
        <v>64708</v>
      </c>
      <c r="F543" s="11"/>
      <c r="G543" s="11"/>
      <c r="H543" s="11">
        <f t="shared" si="54"/>
        <v>64708</v>
      </c>
    </row>
    <row r="544" spans="1:8" ht="34.5" customHeight="1">
      <c r="A544" s="21"/>
      <c r="B544" s="22"/>
      <c r="C544" s="23" t="s">
        <v>21</v>
      </c>
      <c r="D544" s="23" t="s">
        <v>231</v>
      </c>
      <c r="E544" s="11">
        <v>5430</v>
      </c>
      <c r="F544" s="11"/>
      <c r="G544" s="11"/>
      <c r="H544" s="11">
        <f t="shared" si="54"/>
        <v>5430</v>
      </c>
    </row>
    <row r="545" spans="1:8" ht="34.5" customHeight="1">
      <c r="A545" s="21"/>
      <c r="B545" s="22"/>
      <c r="C545" s="23" t="s">
        <v>22</v>
      </c>
      <c r="D545" s="23" t="s">
        <v>135</v>
      </c>
      <c r="E545" s="11">
        <v>19871</v>
      </c>
      <c r="F545" s="11"/>
      <c r="G545" s="11"/>
      <c r="H545" s="11">
        <f t="shared" si="54"/>
        <v>19871</v>
      </c>
    </row>
    <row r="546" spans="1:8" ht="34.5" customHeight="1">
      <c r="A546" s="21"/>
      <c r="B546" s="22"/>
      <c r="C546" s="23" t="s">
        <v>23</v>
      </c>
      <c r="D546" s="23" t="s">
        <v>136</v>
      </c>
      <c r="E546" s="11">
        <v>2670</v>
      </c>
      <c r="F546" s="11"/>
      <c r="G546" s="11"/>
      <c r="H546" s="11">
        <f t="shared" si="54"/>
        <v>2670</v>
      </c>
    </row>
    <row r="547" spans="1:8" ht="34.5" customHeight="1">
      <c r="A547" s="21"/>
      <c r="B547" s="22"/>
      <c r="C547" s="23" t="s">
        <v>12</v>
      </c>
      <c r="D547" s="23" t="s">
        <v>137</v>
      </c>
      <c r="E547" s="11">
        <v>4949</v>
      </c>
      <c r="F547" s="11"/>
      <c r="G547" s="11"/>
      <c r="H547" s="11">
        <f t="shared" si="54"/>
        <v>4949</v>
      </c>
    </row>
    <row r="548" spans="1:8" ht="34.5" customHeight="1">
      <c r="A548" s="21"/>
      <c r="B548" s="22"/>
      <c r="C548" s="23" t="s">
        <v>31</v>
      </c>
      <c r="D548" s="23" t="s">
        <v>139</v>
      </c>
      <c r="E548" s="11"/>
      <c r="F548" s="11"/>
      <c r="G548" s="11"/>
      <c r="H548" s="11">
        <f t="shared" si="54"/>
        <v>0</v>
      </c>
    </row>
    <row r="549" spans="1:8" ht="34.5" customHeight="1">
      <c r="A549" s="21"/>
      <c r="B549" s="22"/>
      <c r="C549" s="23" t="s">
        <v>8</v>
      </c>
      <c r="D549" s="23" t="s">
        <v>131</v>
      </c>
      <c r="E549" s="11">
        <v>3700</v>
      </c>
      <c r="F549" s="11"/>
      <c r="G549" s="11"/>
      <c r="H549" s="11">
        <f t="shared" si="54"/>
        <v>3700</v>
      </c>
    </row>
    <row r="550" spans="1:8" ht="34.5" customHeight="1">
      <c r="A550" s="21"/>
      <c r="B550" s="22"/>
      <c r="C550" s="23" t="s">
        <v>26</v>
      </c>
      <c r="D550" s="23" t="s">
        <v>140</v>
      </c>
      <c r="E550" s="11">
        <v>5500</v>
      </c>
      <c r="F550" s="11"/>
      <c r="G550" s="11"/>
      <c r="H550" s="11">
        <f t="shared" si="54"/>
        <v>5500</v>
      </c>
    </row>
    <row r="551" spans="1:8" ht="34.5" customHeight="1">
      <c r="A551" s="21"/>
      <c r="B551" s="22"/>
      <c r="C551" s="23" t="s">
        <v>33</v>
      </c>
      <c r="D551" s="23" t="s">
        <v>230</v>
      </c>
      <c r="E551" s="11">
        <v>3048</v>
      </c>
      <c r="F551" s="11"/>
      <c r="G551" s="11"/>
      <c r="H551" s="11">
        <f t="shared" si="54"/>
        <v>3048</v>
      </c>
    </row>
    <row r="552" spans="1:8" ht="34.5" customHeight="1">
      <c r="A552" s="21"/>
      <c r="B552" s="22"/>
      <c r="C552" s="23" t="s">
        <v>35</v>
      </c>
      <c r="D552" s="23" t="s">
        <v>259</v>
      </c>
      <c r="E552" s="11">
        <v>4000</v>
      </c>
      <c r="F552" s="11"/>
      <c r="G552" s="11"/>
      <c r="H552" s="11">
        <f t="shared" si="54"/>
        <v>4000</v>
      </c>
    </row>
    <row r="553" spans="1:8" ht="34.5" customHeight="1" thickBot="1">
      <c r="A553" s="336" t="s">
        <v>9</v>
      </c>
      <c r="B553" s="337"/>
      <c r="C553" s="337"/>
      <c r="D553" s="338"/>
      <c r="E553" s="26">
        <f>SUM(E541:E552)</f>
        <v>159400</v>
      </c>
      <c r="F553" s="26">
        <f>SUM(F541:F552)</f>
        <v>0</v>
      </c>
      <c r="G553" s="26">
        <f>SUM(G541:G552)</f>
        <v>0</v>
      </c>
      <c r="H553" s="26">
        <f>SUM(H541:H552)</f>
        <v>159400</v>
      </c>
    </row>
    <row r="554" spans="1:8" ht="19.5" customHeight="1" thickBot="1">
      <c r="A554" s="87" t="s">
        <v>2</v>
      </c>
      <c r="B554" s="87"/>
      <c r="C554" s="87"/>
      <c r="D554" s="87"/>
      <c r="E554" s="57">
        <f>SUM(E553)</f>
        <v>159400</v>
      </c>
      <c r="F554" s="57">
        <f>SUM(F553)</f>
        <v>0</v>
      </c>
      <c r="G554" s="57">
        <f>SUM(G553)</f>
        <v>0</v>
      </c>
      <c r="H554" s="57">
        <f>SUM(H553)</f>
        <v>159400</v>
      </c>
    </row>
    <row r="555" spans="1:8" s="64" customFormat="1" ht="19.5" customHeight="1" thickBot="1">
      <c r="A555" s="65"/>
      <c r="B555" s="66"/>
      <c r="C555" s="66"/>
      <c r="D555" s="66"/>
      <c r="E555" s="67"/>
      <c r="F555" s="67"/>
      <c r="G555" s="67"/>
      <c r="H555" s="67"/>
    </row>
    <row r="556" spans="1:8" ht="18.75" thickBot="1">
      <c r="A556" s="60"/>
      <c r="B556" s="2"/>
      <c r="C556" s="102"/>
      <c r="D556" s="231" t="s">
        <v>107</v>
      </c>
      <c r="E556" s="194"/>
      <c r="F556" s="194"/>
      <c r="G556" s="194"/>
      <c r="H556" s="194"/>
    </row>
    <row r="557" spans="1:8" ht="12.75" customHeight="1">
      <c r="A557" s="88" t="s">
        <v>0</v>
      </c>
      <c r="B557" s="92"/>
      <c r="C557" s="93"/>
      <c r="D557" s="93"/>
      <c r="E557" s="195" t="s">
        <v>1</v>
      </c>
      <c r="F557" s="195" t="s">
        <v>1</v>
      </c>
      <c r="G557" s="195" t="s">
        <v>1</v>
      </c>
      <c r="H557" s="195" t="s">
        <v>1</v>
      </c>
    </row>
    <row r="558" spans="1:8" ht="13.5" thickBot="1">
      <c r="A558" s="89"/>
      <c r="B558" s="85"/>
      <c r="C558" s="86"/>
      <c r="D558" s="86"/>
      <c r="E558" s="191"/>
      <c r="F558" s="191"/>
      <c r="G558" s="191"/>
      <c r="H558" s="191"/>
    </row>
    <row r="559" spans="1:8" ht="13.5" thickBot="1">
      <c r="A559" s="3" t="s">
        <v>3</v>
      </c>
      <c r="B559" s="4" t="s">
        <v>4</v>
      </c>
      <c r="C559" s="5" t="s">
        <v>5</v>
      </c>
      <c r="D559" s="5" t="s">
        <v>5</v>
      </c>
      <c r="E559" s="192"/>
      <c r="F559" s="192"/>
      <c r="G559" s="192"/>
      <c r="H559" s="192"/>
    </row>
    <row r="560" spans="1:8" ht="13.5" thickBot="1">
      <c r="A560" s="6">
        <v>1</v>
      </c>
      <c r="B560" s="7">
        <v>2</v>
      </c>
      <c r="C560" s="8">
        <v>3</v>
      </c>
      <c r="D560" s="8">
        <v>3</v>
      </c>
      <c r="E560" s="193">
        <v>4</v>
      </c>
      <c r="F560" s="193">
        <v>4</v>
      </c>
      <c r="G560" s="193">
        <v>4</v>
      </c>
      <c r="H560" s="193">
        <v>4</v>
      </c>
    </row>
    <row r="561" spans="1:8" ht="19.5" customHeight="1">
      <c r="A561" s="21" t="s">
        <v>37</v>
      </c>
      <c r="B561" s="22" t="s">
        <v>70</v>
      </c>
      <c r="C561" s="30" t="s">
        <v>29</v>
      </c>
      <c r="D561" s="30" t="s">
        <v>29</v>
      </c>
      <c r="E561" s="31">
        <v>0</v>
      </c>
      <c r="F561" s="31">
        <v>0</v>
      </c>
      <c r="G561" s="31">
        <v>0</v>
      </c>
      <c r="H561" s="31">
        <v>0</v>
      </c>
    </row>
    <row r="562" spans="1:8" ht="19.5" customHeight="1">
      <c r="A562" s="21"/>
      <c r="B562" s="22"/>
      <c r="C562" s="30" t="s">
        <v>25</v>
      </c>
      <c r="D562" s="30" t="s">
        <v>25</v>
      </c>
      <c r="E562" s="31">
        <v>0</v>
      </c>
      <c r="F562" s="31">
        <v>0</v>
      </c>
      <c r="G562" s="31">
        <v>0</v>
      </c>
      <c r="H562" s="31">
        <v>0</v>
      </c>
    </row>
    <row r="563" spans="1:8" ht="19.5" customHeight="1">
      <c r="A563" s="21"/>
      <c r="B563" s="22"/>
      <c r="C563" s="30" t="s">
        <v>20</v>
      </c>
      <c r="D563" s="30" t="s">
        <v>20</v>
      </c>
      <c r="E563" s="31">
        <v>0</v>
      </c>
      <c r="F563" s="31">
        <v>0</v>
      </c>
      <c r="G563" s="31">
        <v>0</v>
      </c>
      <c r="H563" s="31">
        <v>0</v>
      </c>
    </row>
    <row r="564" spans="1:8" ht="19.5" customHeight="1">
      <c r="A564" s="21"/>
      <c r="B564" s="22"/>
      <c r="C564" s="30" t="s">
        <v>57</v>
      </c>
      <c r="D564" s="30" t="s">
        <v>57</v>
      </c>
      <c r="E564" s="31">
        <v>0</v>
      </c>
      <c r="F564" s="31">
        <v>0</v>
      </c>
      <c r="G564" s="31">
        <v>0</v>
      </c>
      <c r="H564" s="31">
        <v>0</v>
      </c>
    </row>
    <row r="565" spans="1:8" ht="19.5" customHeight="1">
      <c r="A565" s="21"/>
      <c r="B565" s="22"/>
      <c r="C565" s="30" t="s">
        <v>21</v>
      </c>
      <c r="D565" s="30" t="s">
        <v>21</v>
      </c>
      <c r="E565" s="31">
        <v>0</v>
      </c>
      <c r="F565" s="31">
        <v>0</v>
      </c>
      <c r="G565" s="31">
        <v>0</v>
      </c>
      <c r="H565" s="31">
        <v>0</v>
      </c>
    </row>
    <row r="566" spans="1:8" ht="19.5" customHeight="1">
      <c r="A566" s="21"/>
      <c r="B566" s="22"/>
      <c r="C566" s="30" t="s">
        <v>71</v>
      </c>
      <c r="D566" s="30" t="s">
        <v>71</v>
      </c>
      <c r="E566" s="31">
        <v>0</v>
      </c>
      <c r="F566" s="31">
        <v>0</v>
      </c>
      <c r="G566" s="31">
        <v>0</v>
      </c>
      <c r="H566" s="31">
        <v>0</v>
      </c>
    </row>
    <row r="567" spans="1:8" ht="19.5" customHeight="1">
      <c r="A567" s="21"/>
      <c r="B567" s="22"/>
      <c r="C567" s="30" t="s">
        <v>72</v>
      </c>
      <c r="D567" s="30" t="s">
        <v>72</v>
      </c>
      <c r="E567" s="31">
        <v>0</v>
      </c>
      <c r="F567" s="31">
        <v>0</v>
      </c>
      <c r="G567" s="31">
        <v>0</v>
      </c>
      <c r="H567" s="31">
        <v>0</v>
      </c>
    </row>
    <row r="568" spans="1:8" ht="19.5" customHeight="1">
      <c r="A568" s="21"/>
      <c r="B568" s="22"/>
      <c r="C568" s="30" t="s">
        <v>73</v>
      </c>
      <c r="D568" s="30" t="s">
        <v>73</v>
      </c>
      <c r="E568" s="31">
        <v>0</v>
      </c>
      <c r="F568" s="31">
        <v>0</v>
      </c>
      <c r="G568" s="31">
        <v>0</v>
      </c>
      <c r="H568" s="31">
        <v>0</v>
      </c>
    </row>
    <row r="569" spans="1:8" ht="19.5" customHeight="1">
      <c r="A569" s="21"/>
      <c r="B569" s="22"/>
      <c r="C569" s="30" t="s">
        <v>74</v>
      </c>
      <c r="D569" s="30" t="s">
        <v>74</v>
      </c>
      <c r="E569" s="31">
        <v>0</v>
      </c>
      <c r="F569" s="31">
        <v>0</v>
      </c>
      <c r="G569" s="31">
        <v>0</v>
      </c>
      <c r="H569" s="31">
        <v>0</v>
      </c>
    </row>
    <row r="570" spans="1:8" ht="19.5" customHeight="1">
      <c r="A570" s="21"/>
      <c r="B570" s="22"/>
      <c r="C570" s="30" t="s">
        <v>22</v>
      </c>
      <c r="D570" s="30" t="s">
        <v>22</v>
      </c>
      <c r="E570" s="31">
        <v>0</v>
      </c>
      <c r="F570" s="31">
        <v>0</v>
      </c>
      <c r="G570" s="31">
        <v>0</v>
      </c>
      <c r="H570" s="31">
        <v>0</v>
      </c>
    </row>
    <row r="571" spans="1:8" ht="19.5" customHeight="1">
      <c r="A571" s="21"/>
      <c r="B571" s="22"/>
      <c r="C571" s="30" t="s">
        <v>23</v>
      </c>
      <c r="D571" s="30" t="s">
        <v>23</v>
      </c>
      <c r="E571" s="31">
        <v>0</v>
      </c>
      <c r="F571" s="31">
        <v>0</v>
      </c>
      <c r="G571" s="31">
        <v>0</v>
      </c>
      <c r="H571" s="31">
        <v>0</v>
      </c>
    </row>
    <row r="572" spans="1:8" ht="19.5" customHeight="1">
      <c r="A572" s="21"/>
      <c r="B572" s="22"/>
      <c r="C572" s="30" t="s">
        <v>12</v>
      </c>
      <c r="D572" s="30" t="s">
        <v>12</v>
      </c>
      <c r="E572" s="31">
        <v>0</v>
      </c>
      <c r="F572" s="31">
        <v>0</v>
      </c>
      <c r="G572" s="31">
        <v>0</v>
      </c>
      <c r="H572" s="31">
        <v>0</v>
      </c>
    </row>
    <row r="573" spans="1:8" ht="19.5" customHeight="1">
      <c r="A573" s="21"/>
      <c r="B573" s="22"/>
      <c r="C573" s="30" t="s">
        <v>75</v>
      </c>
      <c r="D573" s="30" t="s">
        <v>75</v>
      </c>
      <c r="E573" s="31">
        <v>0</v>
      </c>
      <c r="F573" s="31">
        <v>0</v>
      </c>
      <c r="G573" s="31">
        <v>0</v>
      </c>
      <c r="H573" s="31">
        <v>0</v>
      </c>
    </row>
    <row r="574" spans="1:8" ht="19.5" customHeight="1">
      <c r="A574" s="21"/>
      <c r="B574" s="22"/>
      <c r="C574" s="30" t="s">
        <v>76</v>
      </c>
      <c r="D574" s="30" t="s">
        <v>76</v>
      </c>
      <c r="E574" s="31">
        <v>0</v>
      </c>
      <c r="F574" s="31">
        <v>0</v>
      </c>
      <c r="G574" s="31">
        <v>0</v>
      </c>
      <c r="H574" s="31">
        <v>0</v>
      </c>
    </row>
    <row r="575" spans="1:8" ht="19.5" customHeight="1">
      <c r="A575" s="21"/>
      <c r="B575" s="22"/>
      <c r="C575" s="30" t="s">
        <v>77</v>
      </c>
      <c r="D575" s="30" t="s">
        <v>77</v>
      </c>
      <c r="E575" s="31">
        <v>0</v>
      </c>
      <c r="F575" s="31">
        <v>0</v>
      </c>
      <c r="G575" s="31">
        <v>0</v>
      </c>
      <c r="H575" s="31">
        <v>0</v>
      </c>
    </row>
    <row r="576" spans="1:8" ht="19.5" customHeight="1">
      <c r="A576" s="21"/>
      <c r="B576" s="22"/>
      <c r="C576" s="30" t="s">
        <v>30</v>
      </c>
      <c r="D576" s="30" t="s">
        <v>30</v>
      </c>
      <c r="E576" s="31">
        <v>0</v>
      </c>
      <c r="F576" s="31">
        <v>0</v>
      </c>
      <c r="G576" s="31">
        <v>0</v>
      </c>
      <c r="H576" s="31">
        <v>0</v>
      </c>
    </row>
    <row r="577" spans="1:8" ht="19.5" customHeight="1">
      <c r="A577" s="21"/>
      <c r="B577" s="22"/>
      <c r="C577" s="23" t="s">
        <v>31</v>
      </c>
      <c r="D577" s="23" t="s">
        <v>31</v>
      </c>
      <c r="E577" s="11">
        <v>0</v>
      </c>
      <c r="F577" s="11">
        <v>0</v>
      </c>
      <c r="G577" s="11">
        <v>0</v>
      </c>
      <c r="H577" s="11">
        <v>0</v>
      </c>
    </row>
    <row r="578" spans="1:8" ht="19.5" customHeight="1">
      <c r="A578" s="21"/>
      <c r="B578" s="22"/>
      <c r="C578" s="23" t="s">
        <v>8</v>
      </c>
      <c r="D578" s="23" t="s">
        <v>8</v>
      </c>
      <c r="E578" s="11"/>
      <c r="F578" s="11">
        <v>25000</v>
      </c>
      <c r="G578" s="11"/>
      <c r="H578" s="11">
        <f>SUM(E578:F578)</f>
        <v>25000</v>
      </c>
    </row>
    <row r="579" spans="1:8" ht="19.5" customHeight="1">
      <c r="A579" s="21"/>
      <c r="B579" s="22"/>
      <c r="C579" s="23" t="s">
        <v>26</v>
      </c>
      <c r="D579" s="23" t="s">
        <v>26</v>
      </c>
      <c r="E579" s="11">
        <v>0</v>
      </c>
      <c r="F579" s="11">
        <v>0</v>
      </c>
      <c r="G579" s="11">
        <v>0</v>
      </c>
      <c r="H579" s="11">
        <v>0</v>
      </c>
    </row>
    <row r="580" spans="1:8" ht="19.5" customHeight="1">
      <c r="A580" s="24"/>
      <c r="B580" s="25"/>
      <c r="C580" s="34" t="s">
        <v>32</v>
      </c>
      <c r="D580" s="34" t="s">
        <v>32</v>
      </c>
      <c r="E580" s="31">
        <v>0</v>
      </c>
      <c r="F580" s="31">
        <v>0</v>
      </c>
      <c r="G580" s="31">
        <v>0</v>
      </c>
      <c r="H580" s="31">
        <v>0</v>
      </c>
    </row>
    <row r="581" spans="1:8" ht="19.5" customHeight="1">
      <c r="A581" s="38"/>
      <c r="B581" s="39"/>
      <c r="C581" s="40" t="s">
        <v>33</v>
      </c>
      <c r="D581" s="40" t="s">
        <v>33</v>
      </c>
      <c r="E581" s="35">
        <v>0</v>
      </c>
      <c r="F581" s="35">
        <v>0</v>
      </c>
      <c r="G581" s="35">
        <v>0</v>
      </c>
      <c r="H581" s="35">
        <v>0</v>
      </c>
    </row>
    <row r="582" spans="1:8" ht="19.5" customHeight="1">
      <c r="A582" s="38"/>
      <c r="B582" s="39"/>
      <c r="C582" s="40" t="s">
        <v>34</v>
      </c>
      <c r="D582" s="40" t="s">
        <v>34</v>
      </c>
      <c r="E582" s="35">
        <v>0</v>
      </c>
      <c r="F582" s="35">
        <v>0</v>
      </c>
      <c r="G582" s="35">
        <v>0</v>
      </c>
      <c r="H582" s="35">
        <v>0</v>
      </c>
    </row>
    <row r="583" spans="1:8" ht="19.5" customHeight="1">
      <c r="A583" s="38"/>
      <c r="B583" s="39"/>
      <c r="C583" s="40" t="s">
        <v>65</v>
      </c>
      <c r="D583" s="40" t="s">
        <v>65</v>
      </c>
      <c r="E583" s="35">
        <v>0</v>
      </c>
      <c r="F583" s="35">
        <v>0</v>
      </c>
      <c r="G583" s="35">
        <v>0</v>
      </c>
      <c r="H583" s="35">
        <v>0</v>
      </c>
    </row>
    <row r="584" spans="1:8" ht="19.5" customHeight="1">
      <c r="A584" s="38"/>
      <c r="B584" s="39"/>
      <c r="C584" s="40" t="s">
        <v>78</v>
      </c>
      <c r="D584" s="40" t="s">
        <v>78</v>
      </c>
      <c r="E584" s="35">
        <v>0</v>
      </c>
      <c r="F584" s="35">
        <v>0</v>
      </c>
      <c r="G584" s="35">
        <v>0</v>
      </c>
      <c r="H584" s="35">
        <v>0</v>
      </c>
    </row>
    <row r="585" spans="1:246" ht="19.5" customHeight="1">
      <c r="A585" s="24"/>
      <c r="B585" s="25"/>
      <c r="C585" s="49" t="s">
        <v>9</v>
      </c>
      <c r="D585" s="49" t="s">
        <v>9</v>
      </c>
      <c r="E585" s="26">
        <f>SUM(E561:E584)</f>
        <v>0</v>
      </c>
      <c r="F585" s="26">
        <f>SUM(F561:F584)</f>
        <v>25000</v>
      </c>
      <c r="G585" s="26">
        <f>SUM(G561:G584)</f>
        <v>0</v>
      </c>
      <c r="H585" s="26">
        <f>SUM(H561:H584)</f>
        <v>25000</v>
      </c>
      <c r="IL585" s="206"/>
    </row>
    <row r="586" spans="1:8" ht="19.5" customHeight="1">
      <c r="A586" s="43" t="s">
        <v>92</v>
      </c>
      <c r="B586" s="44" t="s">
        <v>93</v>
      </c>
      <c r="C586" s="40" t="s">
        <v>62</v>
      </c>
      <c r="D586" s="40" t="s">
        <v>62</v>
      </c>
      <c r="E586" s="35">
        <v>0</v>
      </c>
      <c r="F586" s="35">
        <v>0</v>
      </c>
      <c r="G586" s="35">
        <v>0</v>
      </c>
      <c r="H586" s="35">
        <v>0</v>
      </c>
    </row>
    <row r="587" spans="1:8" ht="19.5" customHeight="1" thickBot="1">
      <c r="A587" s="45"/>
      <c r="B587" s="46"/>
      <c r="C587" s="49" t="s">
        <v>9</v>
      </c>
      <c r="D587" s="49" t="s">
        <v>9</v>
      </c>
      <c r="E587" s="41">
        <f>SUM(E586:E586)</f>
        <v>0</v>
      </c>
      <c r="F587" s="41">
        <f>SUM(F586:F586)</f>
        <v>0</v>
      </c>
      <c r="G587" s="41">
        <f>SUM(G586:G586)</f>
        <v>0</v>
      </c>
      <c r="H587" s="41">
        <f>SUM(H586:H586)</f>
        <v>0</v>
      </c>
    </row>
    <row r="588" spans="1:8" ht="19.5" customHeight="1" thickBot="1">
      <c r="A588" s="87" t="s">
        <v>2</v>
      </c>
      <c r="B588" s="87"/>
      <c r="C588" s="87"/>
      <c r="D588" s="87"/>
      <c r="E588" s="57">
        <f>SUM(E585,E587)</f>
        <v>0</v>
      </c>
      <c r="F588" s="57">
        <f>SUM(F585,F587)</f>
        <v>25000</v>
      </c>
      <c r="G588" s="57">
        <f>SUM(G585,G587)</f>
        <v>0</v>
      </c>
      <c r="H588" s="57">
        <f>SUM(H585,H587)</f>
        <v>25000</v>
      </c>
    </row>
    <row r="589" spans="1:8" s="64" customFormat="1" ht="19.5" customHeight="1" thickBot="1">
      <c r="A589" s="65"/>
      <c r="B589" s="66"/>
      <c r="C589" s="66"/>
      <c r="D589" s="66"/>
      <c r="E589" s="67"/>
      <c r="F589" s="67"/>
      <c r="G589" s="67"/>
      <c r="H589" s="67"/>
    </row>
    <row r="590" spans="1:8" ht="18.75" thickBot="1">
      <c r="A590" s="60"/>
      <c r="B590" s="2"/>
      <c r="C590" s="102"/>
      <c r="D590" s="231" t="s">
        <v>245</v>
      </c>
      <c r="E590" s="194"/>
      <c r="F590" s="194"/>
      <c r="G590" s="194"/>
      <c r="H590" s="194"/>
    </row>
    <row r="591" spans="1:8" ht="12.75" customHeight="1">
      <c r="A591" s="88" t="s">
        <v>0</v>
      </c>
      <c r="B591" s="92"/>
      <c r="C591" s="93"/>
      <c r="D591" s="93"/>
      <c r="E591" s="195" t="s">
        <v>1</v>
      </c>
      <c r="F591" s="195" t="s">
        <v>1</v>
      </c>
      <c r="G591" s="195" t="s">
        <v>1</v>
      </c>
      <c r="H591" s="195" t="s">
        <v>1</v>
      </c>
    </row>
    <row r="592" spans="1:8" ht="13.5" thickBot="1">
      <c r="A592" s="89"/>
      <c r="B592" s="85"/>
      <c r="C592" s="86"/>
      <c r="D592" s="86"/>
      <c r="E592" s="191"/>
      <c r="F592" s="191"/>
      <c r="G592" s="191"/>
      <c r="H592" s="191"/>
    </row>
    <row r="593" spans="1:8" ht="13.5" thickBot="1">
      <c r="A593" s="3" t="s">
        <v>3</v>
      </c>
      <c r="B593" s="4" t="s">
        <v>4</v>
      </c>
      <c r="C593" s="5" t="s">
        <v>5</v>
      </c>
      <c r="D593" s="5" t="s">
        <v>5</v>
      </c>
      <c r="E593" s="192"/>
      <c r="F593" s="192"/>
      <c r="G593" s="192"/>
      <c r="H593" s="192"/>
    </row>
    <row r="594" spans="1:8" ht="13.5" thickBot="1">
      <c r="A594" s="6">
        <v>1</v>
      </c>
      <c r="B594" s="7">
        <v>2</v>
      </c>
      <c r="C594" s="8">
        <v>3</v>
      </c>
      <c r="D594" s="8">
        <v>3</v>
      </c>
      <c r="E594" s="193">
        <v>4</v>
      </c>
      <c r="F594" s="193">
        <v>4</v>
      </c>
      <c r="G594" s="193">
        <v>4</v>
      </c>
      <c r="H594" s="193">
        <v>4</v>
      </c>
    </row>
    <row r="595" spans="1:8" ht="19.5" customHeight="1">
      <c r="A595" s="21" t="s">
        <v>37</v>
      </c>
      <c r="B595" s="22" t="s">
        <v>79</v>
      </c>
      <c r="C595" s="30" t="s">
        <v>29</v>
      </c>
      <c r="D595" s="30" t="s">
        <v>29</v>
      </c>
      <c r="E595" s="31">
        <v>243550</v>
      </c>
      <c r="F595" s="31"/>
      <c r="G595" s="31"/>
      <c r="H595" s="31">
        <v>243550</v>
      </c>
    </row>
    <row r="596" spans="1:8" ht="19.5" customHeight="1">
      <c r="A596" s="21"/>
      <c r="B596" s="22"/>
      <c r="C596" s="30" t="s">
        <v>20</v>
      </c>
      <c r="D596" s="30" t="s">
        <v>20</v>
      </c>
      <c r="E596" s="31">
        <v>6621</v>
      </c>
      <c r="F596" s="31"/>
      <c r="G596" s="31"/>
      <c r="H596" s="31">
        <v>6621</v>
      </c>
    </row>
    <row r="597" spans="1:8" ht="19.5" customHeight="1">
      <c r="A597" s="21"/>
      <c r="B597" s="22"/>
      <c r="C597" s="30" t="s">
        <v>21</v>
      </c>
      <c r="D597" s="30" t="s">
        <v>21</v>
      </c>
      <c r="E597" s="31">
        <v>530</v>
      </c>
      <c r="F597" s="31"/>
      <c r="G597" s="31"/>
      <c r="H597" s="31">
        <v>530</v>
      </c>
    </row>
    <row r="598" spans="1:8" ht="19.5" customHeight="1">
      <c r="A598" s="21"/>
      <c r="B598" s="22"/>
      <c r="C598" s="30" t="s">
        <v>71</v>
      </c>
      <c r="D598" s="30" t="s">
        <v>71</v>
      </c>
      <c r="E598" s="31">
        <v>1203195</v>
      </c>
      <c r="F598" s="31"/>
      <c r="G598" s="31"/>
      <c r="H598" s="31">
        <v>1203195</v>
      </c>
    </row>
    <row r="599" spans="1:8" ht="19.5" customHeight="1">
      <c r="A599" s="21"/>
      <c r="B599" s="22"/>
      <c r="C599" s="30" t="s">
        <v>72</v>
      </c>
      <c r="D599" s="30" t="s">
        <v>72</v>
      </c>
      <c r="E599" s="31">
        <v>32100</v>
      </c>
      <c r="F599" s="31"/>
      <c r="G599" s="31"/>
      <c r="H599" s="31">
        <v>32100</v>
      </c>
    </row>
    <row r="600" spans="1:8" ht="19.5" customHeight="1">
      <c r="A600" s="21"/>
      <c r="B600" s="22"/>
      <c r="C600" s="30" t="s">
        <v>73</v>
      </c>
      <c r="D600" s="30" t="s">
        <v>73</v>
      </c>
      <c r="E600" s="31">
        <v>101266</v>
      </c>
      <c r="F600" s="31"/>
      <c r="G600" s="31"/>
      <c r="H600" s="31">
        <v>101266</v>
      </c>
    </row>
    <row r="601" spans="1:8" ht="19.5" customHeight="1">
      <c r="A601" s="21"/>
      <c r="B601" s="22"/>
      <c r="C601" s="30" t="s">
        <v>22</v>
      </c>
      <c r="D601" s="30" t="s">
        <v>22</v>
      </c>
      <c r="E601" s="31">
        <v>1400</v>
      </c>
      <c r="F601" s="31"/>
      <c r="G601" s="31"/>
      <c r="H601" s="31">
        <v>1400</v>
      </c>
    </row>
    <row r="602" spans="1:8" ht="19.5" customHeight="1">
      <c r="A602" s="21"/>
      <c r="B602" s="22"/>
      <c r="C602" s="30" t="s">
        <v>23</v>
      </c>
      <c r="D602" s="30" t="s">
        <v>23</v>
      </c>
      <c r="E602" s="31">
        <v>180</v>
      </c>
      <c r="F602" s="31"/>
      <c r="G602" s="31"/>
      <c r="H602" s="31">
        <v>180</v>
      </c>
    </row>
    <row r="603" spans="1:8" ht="19.5" customHeight="1">
      <c r="A603" s="21"/>
      <c r="B603" s="22"/>
      <c r="C603" s="30" t="s">
        <v>12</v>
      </c>
      <c r="D603" s="30" t="s">
        <v>12</v>
      </c>
      <c r="E603" s="31">
        <v>62175</v>
      </c>
      <c r="F603" s="31"/>
      <c r="G603" s="31"/>
      <c r="H603" s="31">
        <v>62175</v>
      </c>
    </row>
    <row r="604" spans="1:8" ht="19.5" customHeight="1">
      <c r="A604" s="21"/>
      <c r="B604" s="22"/>
      <c r="C604" s="30" t="s">
        <v>77</v>
      </c>
      <c r="D604" s="30" t="s">
        <v>77</v>
      </c>
      <c r="E604" s="31">
        <v>200000</v>
      </c>
      <c r="F604" s="31"/>
      <c r="G604" s="31"/>
      <c r="H604" s="31">
        <f>SUM(E604:F604)-G604</f>
        <v>200000</v>
      </c>
    </row>
    <row r="605" spans="1:8" ht="19.5" customHeight="1">
      <c r="A605" s="21"/>
      <c r="B605" s="22"/>
      <c r="C605" s="30" t="s">
        <v>30</v>
      </c>
      <c r="D605" s="30" t="s">
        <v>30</v>
      </c>
      <c r="E605" s="31">
        <v>38200</v>
      </c>
      <c r="F605" s="31"/>
      <c r="G605" s="31"/>
      <c r="H605" s="31">
        <v>38200</v>
      </c>
    </row>
    <row r="606" spans="1:8" ht="19.5" customHeight="1">
      <c r="A606" s="21"/>
      <c r="B606" s="22"/>
      <c r="C606" s="23" t="s">
        <v>31</v>
      </c>
      <c r="D606" s="23" t="s">
        <v>31</v>
      </c>
      <c r="E606" s="11">
        <v>8450</v>
      </c>
      <c r="F606" s="11"/>
      <c r="G606" s="11"/>
      <c r="H606" s="11">
        <v>8450</v>
      </c>
    </row>
    <row r="607" spans="1:8" ht="19.5" customHeight="1">
      <c r="A607" s="21"/>
      <c r="B607" s="22"/>
      <c r="C607" s="23" t="s">
        <v>248</v>
      </c>
      <c r="D607" s="23" t="s">
        <v>248</v>
      </c>
      <c r="E607" s="11">
        <v>8200</v>
      </c>
      <c r="F607" s="11"/>
      <c r="G607" s="11"/>
      <c r="H607" s="11">
        <v>8200</v>
      </c>
    </row>
    <row r="608" spans="1:8" ht="19.5" customHeight="1">
      <c r="A608" s="21"/>
      <c r="B608" s="22"/>
      <c r="C608" s="23" t="s">
        <v>8</v>
      </c>
      <c r="D608" s="23" t="s">
        <v>8</v>
      </c>
      <c r="E608" s="11">
        <v>23100</v>
      </c>
      <c r="F608" s="11"/>
      <c r="G608" s="11"/>
      <c r="H608" s="11">
        <v>23100</v>
      </c>
    </row>
    <row r="609" spans="1:8" ht="19.5" customHeight="1">
      <c r="A609" s="21"/>
      <c r="B609" s="22"/>
      <c r="C609" s="23" t="s">
        <v>26</v>
      </c>
      <c r="D609" s="23" t="s">
        <v>26</v>
      </c>
      <c r="E609" s="11">
        <v>2200</v>
      </c>
      <c r="F609" s="11"/>
      <c r="G609" s="11"/>
      <c r="H609" s="11">
        <v>2200</v>
      </c>
    </row>
    <row r="610" spans="1:8" ht="19.5" customHeight="1">
      <c r="A610" s="24"/>
      <c r="B610" s="25"/>
      <c r="C610" s="34" t="s">
        <v>32</v>
      </c>
      <c r="D610" s="34" t="s">
        <v>32</v>
      </c>
      <c r="E610" s="31">
        <v>2400</v>
      </c>
      <c r="F610" s="31"/>
      <c r="G610" s="31"/>
      <c r="H610" s="31">
        <v>2400</v>
      </c>
    </row>
    <row r="611" spans="1:8" ht="19.5" customHeight="1">
      <c r="A611" s="38"/>
      <c r="B611" s="39"/>
      <c r="C611" s="40" t="s">
        <v>33</v>
      </c>
      <c r="D611" s="40" t="s">
        <v>33</v>
      </c>
      <c r="E611" s="35">
        <v>690</v>
      </c>
      <c r="F611" s="35"/>
      <c r="G611" s="35"/>
      <c r="H611" s="35">
        <v>690</v>
      </c>
    </row>
    <row r="612" spans="1:8" ht="19.5" customHeight="1">
      <c r="A612" s="38"/>
      <c r="B612" s="39"/>
      <c r="C612" s="40" t="s">
        <v>34</v>
      </c>
      <c r="D612" s="40" t="s">
        <v>34</v>
      </c>
      <c r="E612" s="35">
        <v>10300</v>
      </c>
      <c r="F612" s="35"/>
      <c r="G612" s="35"/>
      <c r="H612" s="35">
        <v>10300</v>
      </c>
    </row>
    <row r="613" spans="1:8" ht="19.5" customHeight="1">
      <c r="A613" s="38"/>
      <c r="B613" s="39"/>
      <c r="C613" s="40" t="s">
        <v>80</v>
      </c>
      <c r="D613" s="40" t="s">
        <v>80</v>
      </c>
      <c r="E613" s="35">
        <v>43</v>
      </c>
      <c r="F613" s="35"/>
      <c r="G613" s="35"/>
      <c r="H613" s="35">
        <v>43</v>
      </c>
    </row>
    <row r="614" spans="1:8" ht="19.5" customHeight="1">
      <c r="A614" s="38"/>
      <c r="B614" s="39"/>
      <c r="C614" s="40" t="s">
        <v>65</v>
      </c>
      <c r="D614" s="40" t="s">
        <v>65</v>
      </c>
      <c r="E614" s="35"/>
      <c r="F614" s="35"/>
      <c r="G614" s="35"/>
      <c r="H614" s="35"/>
    </row>
    <row r="615" spans="1:8" ht="19.5" customHeight="1">
      <c r="A615" s="38"/>
      <c r="B615" s="39"/>
      <c r="C615" s="40" t="s">
        <v>69</v>
      </c>
      <c r="D615" s="40"/>
      <c r="E615" s="35"/>
      <c r="F615" s="35"/>
      <c r="G615" s="35"/>
      <c r="H615" s="35"/>
    </row>
    <row r="616" spans="1:8" ht="19.5" customHeight="1">
      <c r="A616" s="24"/>
      <c r="B616" s="25"/>
      <c r="C616" s="49" t="s">
        <v>9</v>
      </c>
      <c r="D616" s="49" t="s">
        <v>9</v>
      </c>
      <c r="E616" s="26">
        <f>SUM(E595:E615)</f>
        <v>1944600</v>
      </c>
      <c r="F616" s="26">
        <f>SUM(F595:F615)</f>
        <v>0</v>
      </c>
      <c r="G616" s="26">
        <f>SUM(G595:G615)</f>
        <v>0</v>
      </c>
      <c r="H616" s="26">
        <f>SUM(H595:H615)</f>
        <v>1944600</v>
      </c>
    </row>
    <row r="617" spans="1:8" ht="19.5" customHeight="1">
      <c r="A617" s="43" t="s">
        <v>256</v>
      </c>
      <c r="B617" s="44" t="s">
        <v>285</v>
      </c>
      <c r="C617" s="40" t="s">
        <v>62</v>
      </c>
      <c r="D617" s="40" t="s">
        <v>62</v>
      </c>
      <c r="E617" s="35"/>
      <c r="F617" s="35">
        <v>9824</v>
      </c>
      <c r="G617" s="35"/>
      <c r="H617" s="35">
        <f>SUM(E617:F617)-G617</f>
        <v>9824</v>
      </c>
    </row>
    <row r="618" spans="1:8" ht="19.5" customHeight="1">
      <c r="A618" s="45"/>
      <c r="B618" s="46"/>
      <c r="C618" s="49" t="s">
        <v>9</v>
      </c>
      <c r="D618" s="49" t="s">
        <v>9</v>
      </c>
      <c r="E618" s="41">
        <f>SUM(E617:E617)</f>
        <v>0</v>
      </c>
      <c r="F618" s="41"/>
      <c r="G618" s="41"/>
      <c r="H618" s="41">
        <f>SUM(H617:H617)</f>
        <v>9824</v>
      </c>
    </row>
    <row r="619" spans="1:8" ht="19.5" customHeight="1">
      <c r="A619" s="43" t="s">
        <v>256</v>
      </c>
      <c r="B619" s="44" t="s">
        <v>261</v>
      </c>
      <c r="C619" s="40" t="s">
        <v>62</v>
      </c>
      <c r="D619" s="40" t="s">
        <v>62</v>
      </c>
      <c r="E619" s="35">
        <v>12400</v>
      </c>
      <c r="F619" s="35"/>
      <c r="G619" s="35">
        <v>9824</v>
      </c>
      <c r="H619" s="35">
        <f>SUM(E619:F619)-G619</f>
        <v>2576</v>
      </c>
    </row>
    <row r="620" spans="1:8" ht="19.5" customHeight="1" thickBot="1">
      <c r="A620" s="45"/>
      <c r="B620" s="46"/>
      <c r="C620" s="49" t="s">
        <v>9</v>
      </c>
      <c r="D620" s="49" t="s">
        <v>9</v>
      </c>
      <c r="E620" s="41">
        <f>SUM(E619:E619)</f>
        <v>12400</v>
      </c>
      <c r="F620" s="41"/>
      <c r="G620" s="41"/>
      <c r="H620" s="41">
        <f>SUM(H619:H619)</f>
        <v>2576</v>
      </c>
    </row>
    <row r="621" spans="1:8" ht="19.5" customHeight="1" thickBot="1">
      <c r="A621" s="87" t="s">
        <v>2</v>
      </c>
      <c r="B621" s="87"/>
      <c r="C621" s="87"/>
      <c r="D621" s="87"/>
      <c r="E621" s="57">
        <f>SUM(E616,E620)</f>
        <v>1957000</v>
      </c>
      <c r="F621" s="57">
        <f>SUM(F616,F620)</f>
        <v>0</v>
      </c>
      <c r="G621" s="57">
        <f>SUM(G616,G620)</f>
        <v>0</v>
      </c>
      <c r="H621" s="57">
        <f>SUM(H616,H618,H620)</f>
        <v>1957000</v>
      </c>
    </row>
    <row r="622" spans="1:8" s="64" customFormat="1" ht="19.5" customHeight="1" thickBot="1">
      <c r="A622" s="65"/>
      <c r="B622" s="66"/>
      <c r="C622" s="66"/>
      <c r="D622" s="66"/>
      <c r="E622" s="67"/>
      <c r="F622" s="67"/>
      <c r="G622" s="67"/>
      <c r="H622" s="67"/>
    </row>
    <row r="623" spans="1:8" ht="18.75" thickBot="1">
      <c r="A623" s="326" t="s">
        <v>108</v>
      </c>
      <c r="B623" s="327"/>
      <c r="C623" s="327"/>
      <c r="D623" s="327"/>
      <c r="E623" s="196"/>
      <c r="F623" s="196"/>
      <c r="G623" s="196"/>
      <c r="H623" s="196"/>
    </row>
    <row r="624" spans="1:8" ht="12.75" customHeight="1">
      <c r="A624" s="88" t="s">
        <v>0</v>
      </c>
      <c r="B624" s="92"/>
      <c r="C624" s="93"/>
      <c r="D624" s="93"/>
      <c r="E624" s="195" t="s">
        <v>1</v>
      </c>
      <c r="F624" s="195" t="s">
        <v>1</v>
      </c>
      <c r="G624" s="195" t="s">
        <v>1</v>
      </c>
      <c r="H624" s="195" t="s">
        <v>1</v>
      </c>
    </row>
    <row r="625" spans="1:8" ht="13.5" thickBot="1">
      <c r="A625" s="89"/>
      <c r="B625" s="85"/>
      <c r="C625" s="86"/>
      <c r="D625" s="86"/>
      <c r="E625" s="191"/>
      <c r="F625" s="191"/>
      <c r="G625" s="191"/>
      <c r="H625" s="191"/>
    </row>
    <row r="626" spans="1:8" ht="13.5" thickBot="1">
      <c r="A626" s="3" t="s">
        <v>3</v>
      </c>
      <c r="B626" s="4" t="s">
        <v>4</v>
      </c>
      <c r="C626" s="5" t="s">
        <v>5</v>
      </c>
      <c r="D626" s="5" t="s">
        <v>5</v>
      </c>
      <c r="E626" s="192"/>
      <c r="F626" s="192"/>
      <c r="G626" s="192"/>
      <c r="H626" s="192"/>
    </row>
    <row r="627" spans="1:8" ht="13.5" thickBot="1">
      <c r="A627" s="6">
        <v>1</v>
      </c>
      <c r="B627" s="7">
        <v>2</v>
      </c>
      <c r="C627" s="8">
        <v>3</v>
      </c>
      <c r="D627" s="8">
        <v>3</v>
      </c>
      <c r="E627" s="193">
        <v>4</v>
      </c>
      <c r="F627" s="193">
        <v>4</v>
      </c>
      <c r="G627" s="193">
        <v>4</v>
      </c>
      <c r="H627" s="193">
        <v>4</v>
      </c>
    </row>
    <row r="628" spans="1:8" ht="19.5" customHeight="1">
      <c r="A628" s="43" t="s">
        <v>38</v>
      </c>
      <c r="B628" s="44" t="s">
        <v>84</v>
      </c>
      <c r="C628" s="40" t="s">
        <v>29</v>
      </c>
      <c r="D628" s="40" t="s">
        <v>29</v>
      </c>
      <c r="E628" s="35">
        <v>7648</v>
      </c>
      <c r="F628" s="35"/>
      <c r="G628" s="35"/>
      <c r="H628" s="35">
        <v>7648</v>
      </c>
    </row>
    <row r="629" spans="1:8" ht="19.5" customHeight="1">
      <c r="A629" s="43"/>
      <c r="B629" s="44"/>
      <c r="C629" s="40" t="s">
        <v>20</v>
      </c>
      <c r="D629" s="40" t="s">
        <v>20</v>
      </c>
      <c r="E629" s="35">
        <v>117657</v>
      </c>
      <c r="F629" s="35"/>
      <c r="G629" s="35"/>
      <c r="H629" s="35">
        <v>117657</v>
      </c>
    </row>
    <row r="630" spans="1:8" ht="19.5" customHeight="1">
      <c r="A630" s="43"/>
      <c r="B630" s="44"/>
      <c r="C630" s="40" t="s">
        <v>21</v>
      </c>
      <c r="D630" s="40" t="s">
        <v>21</v>
      </c>
      <c r="E630" s="35">
        <v>9827</v>
      </c>
      <c r="F630" s="35"/>
      <c r="G630" s="35"/>
      <c r="H630" s="35">
        <v>9827</v>
      </c>
    </row>
    <row r="631" spans="1:8" ht="19.5" customHeight="1">
      <c r="A631" s="43"/>
      <c r="B631" s="44"/>
      <c r="C631" s="40" t="s">
        <v>22</v>
      </c>
      <c r="D631" s="40" t="s">
        <v>22</v>
      </c>
      <c r="E631" s="35">
        <v>26134</v>
      </c>
      <c r="F631" s="35"/>
      <c r="G631" s="35"/>
      <c r="H631" s="35">
        <v>26134</v>
      </c>
    </row>
    <row r="632" spans="1:8" ht="19.5" customHeight="1">
      <c r="A632" s="43"/>
      <c r="B632" s="44"/>
      <c r="C632" s="40" t="s">
        <v>23</v>
      </c>
      <c r="D632" s="40" t="s">
        <v>23</v>
      </c>
      <c r="E632" s="35">
        <v>3611</v>
      </c>
      <c r="F632" s="35"/>
      <c r="G632" s="35"/>
      <c r="H632" s="35">
        <v>3611</v>
      </c>
    </row>
    <row r="633" spans="1:8" ht="19.5" customHeight="1">
      <c r="A633" s="43"/>
      <c r="B633" s="44"/>
      <c r="C633" s="40" t="s">
        <v>33</v>
      </c>
      <c r="D633" s="40" t="s">
        <v>33</v>
      </c>
      <c r="E633" s="35">
        <v>8405</v>
      </c>
      <c r="F633" s="35"/>
      <c r="G633" s="35"/>
      <c r="H633" s="35">
        <v>8405</v>
      </c>
    </row>
    <row r="634" spans="1:8" ht="19.5" customHeight="1">
      <c r="A634" s="43"/>
      <c r="B634" s="44"/>
      <c r="C634" s="48" t="s">
        <v>9</v>
      </c>
      <c r="D634" s="48" t="s">
        <v>9</v>
      </c>
      <c r="E634" s="41">
        <f>SUM(E628:E633)</f>
        <v>173282</v>
      </c>
      <c r="F634" s="41">
        <f>SUM(F628:F633)</f>
        <v>0</v>
      </c>
      <c r="G634" s="41">
        <f>SUM(G628:G633)</f>
        <v>0</v>
      </c>
      <c r="H634" s="41">
        <f>SUM(H628:H633)</f>
        <v>173282</v>
      </c>
    </row>
    <row r="635" spans="1:8" ht="19.5" customHeight="1">
      <c r="A635" s="43" t="s">
        <v>38</v>
      </c>
      <c r="B635" s="44" t="s">
        <v>85</v>
      </c>
      <c r="C635" s="40" t="s">
        <v>29</v>
      </c>
      <c r="D635" s="40" t="s">
        <v>29</v>
      </c>
      <c r="E635" s="35">
        <v>15000</v>
      </c>
      <c r="F635" s="35"/>
      <c r="G635" s="35"/>
      <c r="H635" s="35">
        <v>15000</v>
      </c>
    </row>
    <row r="636" spans="1:8" ht="19.5" customHeight="1">
      <c r="A636" s="43"/>
      <c r="B636" s="44"/>
      <c r="C636" s="40" t="s">
        <v>20</v>
      </c>
      <c r="D636" s="40" t="s">
        <v>20</v>
      </c>
      <c r="E636" s="35">
        <v>241227</v>
      </c>
      <c r="F636" s="35"/>
      <c r="G636" s="35"/>
      <c r="H636" s="35">
        <v>241227</v>
      </c>
    </row>
    <row r="637" spans="1:8" ht="19.5" customHeight="1">
      <c r="A637" s="43"/>
      <c r="B637" s="44"/>
      <c r="C637" s="40" t="s">
        <v>21</v>
      </c>
      <c r="D637" s="40" t="s">
        <v>21</v>
      </c>
      <c r="E637" s="35">
        <v>19945</v>
      </c>
      <c r="F637" s="35"/>
      <c r="G637" s="35"/>
      <c r="H637" s="35">
        <v>19945</v>
      </c>
    </row>
    <row r="638" spans="1:8" ht="19.5" customHeight="1">
      <c r="A638" s="43"/>
      <c r="B638" s="44"/>
      <c r="C638" s="40" t="s">
        <v>22</v>
      </c>
      <c r="D638" s="40" t="s">
        <v>22</v>
      </c>
      <c r="E638" s="35">
        <v>52037</v>
      </c>
      <c r="F638" s="35"/>
      <c r="G638" s="35"/>
      <c r="H638" s="35">
        <v>52037</v>
      </c>
    </row>
    <row r="639" spans="1:8" ht="19.5" customHeight="1">
      <c r="A639" s="43"/>
      <c r="B639" s="44"/>
      <c r="C639" s="40" t="s">
        <v>23</v>
      </c>
      <c r="D639" s="40" t="s">
        <v>23</v>
      </c>
      <c r="E639" s="35">
        <v>7191</v>
      </c>
      <c r="F639" s="35"/>
      <c r="G639" s="35"/>
      <c r="H639" s="35">
        <v>7191</v>
      </c>
    </row>
    <row r="640" spans="1:8" ht="19.5" customHeight="1">
      <c r="A640" s="43"/>
      <c r="B640" s="44"/>
      <c r="C640" s="40" t="s">
        <v>33</v>
      </c>
      <c r="D640" s="40" t="s">
        <v>33</v>
      </c>
      <c r="E640" s="35">
        <v>16958</v>
      </c>
      <c r="F640" s="35"/>
      <c r="G640" s="35"/>
      <c r="H640" s="35">
        <v>16958</v>
      </c>
    </row>
    <row r="641" spans="1:8" ht="19.5" customHeight="1">
      <c r="A641" s="43"/>
      <c r="B641" s="44"/>
      <c r="C641" s="48" t="s">
        <v>9</v>
      </c>
      <c r="D641" s="48" t="s">
        <v>9</v>
      </c>
      <c r="E641" s="41">
        <f>SUM(E635:E640)</f>
        <v>352358</v>
      </c>
      <c r="F641" s="41">
        <f>SUM(F635:F640)</f>
        <v>0</v>
      </c>
      <c r="G641" s="41">
        <f>SUM(G635:G640)</f>
        <v>0</v>
      </c>
      <c r="H641" s="41">
        <f>SUM(H635:H640)</f>
        <v>352358</v>
      </c>
    </row>
    <row r="642" spans="1:8" ht="19.5" customHeight="1">
      <c r="A642" s="43" t="s">
        <v>38</v>
      </c>
      <c r="B642" s="44" t="s">
        <v>86</v>
      </c>
      <c r="C642" s="40" t="s">
        <v>12</v>
      </c>
      <c r="D642" s="40" t="s">
        <v>12</v>
      </c>
      <c r="E642" s="35"/>
      <c r="F642" s="35"/>
      <c r="G642" s="35"/>
      <c r="H642" s="35"/>
    </row>
    <row r="643" spans="1:8" ht="19.5" customHeight="1">
      <c r="A643" s="45"/>
      <c r="B643" s="46"/>
      <c r="C643" s="49" t="s">
        <v>9</v>
      </c>
      <c r="D643" s="49" t="s">
        <v>9</v>
      </c>
      <c r="E643" s="26">
        <f>SUM(E642)</f>
        <v>0</v>
      </c>
      <c r="F643" s="26">
        <f>SUM(F642)</f>
        <v>0</v>
      </c>
      <c r="G643" s="26">
        <f>SUM(G642)</f>
        <v>0</v>
      </c>
      <c r="H643" s="26">
        <f>SUM(H642)</f>
        <v>0</v>
      </c>
    </row>
    <row r="644" spans="1:8" s="207" customFormat="1" ht="19.5" customHeight="1">
      <c r="A644" s="71" t="s">
        <v>38</v>
      </c>
      <c r="B644" s="72" t="s">
        <v>56</v>
      </c>
      <c r="C644" s="73" t="s">
        <v>8</v>
      </c>
      <c r="D644" s="73" t="s">
        <v>8</v>
      </c>
      <c r="E644" s="74"/>
      <c r="F644" s="74">
        <v>2714</v>
      </c>
      <c r="G644" s="74"/>
      <c r="H644" s="74">
        <f>SUM(E644:F644)</f>
        <v>2714</v>
      </c>
    </row>
    <row r="645" spans="1:8" ht="19.5" customHeight="1">
      <c r="A645" s="45"/>
      <c r="B645" s="46"/>
      <c r="C645" s="49" t="s">
        <v>9</v>
      </c>
      <c r="D645" s="49" t="s">
        <v>9</v>
      </c>
      <c r="E645" s="26">
        <f>SUM(E644)</f>
        <v>0</v>
      </c>
      <c r="F645" s="26">
        <f>SUM(F644)</f>
        <v>2714</v>
      </c>
      <c r="G645" s="26">
        <f>SUM(G644)</f>
        <v>0</v>
      </c>
      <c r="H645" s="26">
        <f>SUM(H644)</f>
        <v>2714</v>
      </c>
    </row>
    <row r="646" spans="1:8" ht="19.5" customHeight="1">
      <c r="A646" s="43" t="s">
        <v>38</v>
      </c>
      <c r="B646" s="44" t="s">
        <v>41</v>
      </c>
      <c r="C646" s="40" t="s">
        <v>33</v>
      </c>
      <c r="D646" s="40" t="s">
        <v>33</v>
      </c>
      <c r="E646" s="35">
        <v>2912</v>
      </c>
      <c r="F646" s="35"/>
      <c r="G646" s="35"/>
      <c r="H646" s="35">
        <f>SUM(E646:F646)</f>
        <v>2912</v>
      </c>
    </row>
    <row r="647" spans="1:8" ht="19.5" customHeight="1">
      <c r="A647" s="45"/>
      <c r="B647" s="46"/>
      <c r="C647" s="49" t="s">
        <v>9</v>
      </c>
      <c r="D647" s="49" t="s">
        <v>9</v>
      </c>
      <c r="E647" s="26">
        <f>SUM(E646)</f>
        <v>2912</v>
      </c>
      <c r="F647" s="26">
        <f>SUM(F646)</f>
        <v>0</v>
      </c>
      <c r="G647" s="26">
        <f>SUM(G646)</f>
        <v>0</v>
      </c>
      <c r="H647" s="26">
        <f>SUM(H646)</f>
        <v>2912</v>
      </c>
    </row>
    <row r="648" spans="1:8" ht="19.5" customHeight="1">
      <c r="A648" s="43" t="s">
        <v>52</v>
      </c>
      <c r="B648" s="44" t="s">
        <v>97</v>
      </c>
      <c r="C648" s="40" t="s">
        <v>29</v>
      </c>
      <c r="D648" s="40" t="s">
        <v>29</v>
      </c>
      <c r="E648" s="35">
        <v>15000</v>
      </c>
      <c r="F648" s="35"/>
      <c r="G648" s="35"/>
      <c r="H648" s="35">
        <v>15000</v>
      </c>
    </row>
    <row r="649" spans="1:8" ht="19.5" customHeight="1">
      <c r="A649" s="43"/>
      <c r="B649" s="44"/>
      <c r="C649" s="40" t="s">
        <v>20</v>
      </c>
      <c r="D649" s="40" t="s">
        <v>20</v>
      </c>
      <c r="E649" s="35">
        <v>374767</v>
      </c>
      <c r="F649" s="35"/>
      <c r="G649" s="35"/>
      <c r="H649" s="35">
        <v>374767</v>
      </c>
    </row>
    <row r="650" spans="1:8" ht="19.5" customHeight="1">
      <c r="A650" s="43"/>
      <c r="B650" s="44"/>
      <c r="C650" s="40" t="s">
        <v>21</v>
      </c>
      <c r="D650" s="40" t="s">
        <v>21</v>
      </c>
      <c r="E650" s="35">
        <v>32110</v>
      </c>
      <c r="F650" s="35"/>
      <c r="G650" s="35"/>
      <c r="H650" s="35">
        <v>32110</v>
      </c>
    </row>
    <row r="651" spans="1:8" ht="19.5" customHeight="1">
      <c r="A651" s="43"/>
      <c r="B651" s="44"/>
      <c r="C651" s="40" t="s">
        <v>22</v>
      </c>
      <c r="D651" s="40" t="s">
        <v>22</v>
      </c>
      <c r="E651" s="35">
        <v>84519</v>
      </c>
      <c r="F651" s="35"/>
      <c r="G651" s="35"/>
      <c r="H651" s="35">
        <v>84519</v>
      </c>
    </row>
    <row r="652" spans="1:8" ht="19.5" customHeight="1">
      <c r="A652" s="43"/>
      <c r="B652" s="44"/>
      <c r="C652" s="40" t="s">
        <v>23</v>
      </c>
      <c r="D652" s="40" t="s">
        <v>23</v>
      </c>
      <c r="E652" s="35">
        <v>11679</v>
      </c>
      <c r="F652" s="35"/>
      <c r="G652" s="35"/>
      <c r="H652" s="35">
        <v>11679</v>
      </c>
    </row>
    <row r="653" spans="1:8" ht="19.5" customHeight="1">
      <c r="A653" s="43"/>
      <c r="B653" s="44"/>
      <c r="C653" s="40" t="s">
        <v>12</v>
      </c>
      <c r="D653" s="40" t="s">
        <v>12</v>
      </c>
      <c r="E653" s="35">
        <v>75876</v>
      </c>
      <c r="F653" s="35"/>
      <c r="G653" s="35"/>
      <c r="H653" s="35">
        <v>75876</v>
      </c>
    </row>
    <row r="654" spans="1:8" ht="19.5" customHeight="1">
      <c r="A654" s="43"/>
      <c r="B654" s="44"/>
      <c r="C654" s="40" t="s">
        <v>75</v>
      </c>
      <c r="D654" s="40" t="s">
        <v>75</v>
      </c>
      <c r="E654" s="35">
        <v>43469</v>
      </c>
      <c r="F654" s="35"/>
      <c r="G654" s="35"/>
      <c r="H654" s="35">
        <v>43469</v>
      </c>
    </row>
    <row r="655" spans="1:8" ht="19.5" customHeight="1">
      <c r="A655" s="43"/>
      <c r="B655" s="44"/>
      <c r="C655" s="40" t="s">
        <v>87</v>
      </c>
      <c r="D655" s="40" t="s">
        <v>87</v>
      </c>
      <c r="E655" s="35">
        <v>1000</v>
      </c>
      <c r="F655" s="35"/>
      <c r="G655" s="35"/>
      <c r="H655" s="35">
        <v>1000</v>
      </c>
    </row>
    <row r="656" spans="1:8" ht="19.5" customHeight="1">
      <c r="A656" s="43"/>
      <c r="B656" s="44"/>
      <c r="C656" s="40" t="s">
        <v>30</v>
      </c>
      <c r="D656" s="40" t="s">
        <v>30</v>
      </c>
      <c r="E656" s="35">
        <v>11035</v>
      </c>
      <c r="F656" s="35"/>
      <c r="G656" s="35"/>
      <c r="H656" s="35">
        <v>11035</v>
      </c>
    </row>
    <row r="657" spans="1:8" ht="19.5" customHeight="1">
      <c r="A657" s="43"/>
      <c r="B657" s="44"/>
      <c r="C657" s="40" t="s">
        <v>31</v>
      </c>
      <c r="D657" s="40" t="s">
        <v>31</v>
      </c>
      <c r="E657" s="35">
        <v>3000</v>
      </c>
      <c r="F657" s="35"/>
      <c r="G657" s="35"/>
      <c r="H657" s="35">
        <v>3000</v>
      </c>
    </row>
    <row r="658" spans="1:8" ht="19.5" customHeight="1">
      <c r="A658" s="43"/>
      <c r="B658" s="44"/>
      <c r="C658" s="40" t="s">
        <v>8</v>
      </c>
      <c r="D658" s="40" t="s">
        <v>8</v>
      </c>
      <c r="E658" s="35">
        <v>12377</v>
      </c>
      <c r="F658" s="35"/>
      <c r="G658" s="35"/>
      <c r="H658" s="35">
        <v>12377</v>
      </c>
    </row>
    <row r="659" spans="1:8" ht="19.5" customHeight="1">
      <c r="A659" s="43"/>
      <c r="B659" s="44"/>
      <c r="C659" s="40" t="s">
        <v>26</v>
      </c>
      <c r="D659" s="40" t="s">
        <v>26</v>
      </c>
      <c r="E659" s="35">
        <v>1000</v>
      </c>
      <c r="F659" s="35"/>
      <c r="G659" s="35"/>
      <c r="H659" s="35">
        <v>1000</v>
      </c>
    </row>
    <row r="660" spans="1:8" ht="19.5" customHeight="1">
      <c r="A660" s="43"/>
      <c r="B660" s="44"/>
      <c r="C660" s="40" t="s">
        <v>32</v>
      </c>
      <c r="D660" s="40" t="s">
        <v>32</v>
      </c>
      <c r="E660" s="35">
        <v>3265</v>
      </c>
      <c r="F660" s="35"/>
      <c r="G660" s="35"/>
      <c r="H660" s="35">
        <v>3265</v>
      </c>
    </row>
    <row r="661" spans="1:8" ht="19.5" customHeight="1">
      <c r="A661" s="43"/>
      <c r="B661" s="44"/>
      <c r="C661" s="40" t="s">
        <v>33</v>
      </c>
      <c r="D661" s="40" t="s">
        <v>33</v>
      </c>
      <c r="E661" s="35">
        <v>22045</v>
      </c>
      <c r="F661" s="35"/>
      <c r="G661" s="35"/>
      <c r="H661" s="35">
        <v>22045</v>
      </c>
    </row>
    <row r="662" spans="1:8" ht="19.5" customHeight="1">
      <c r="A662" s="43"/>
      <c r="B662" s="44"/>
      <c r="C662" s="40" t="s">
        <v>35</v>
      </c>
      <c r="D662" s="40" t="s">
        <v>35</v>
      </c>
      <c r="E662" s="35">
        <v>30000</v>
      </c>
      <c r="F662" s="35"/>
      <c r="G662" s="35"/>
      <c r="H662" s="35">
        <f>SUM(E662:F662)</f>
        <v>30000</v>
      </c>
    </row>
    <row r="663" spans="1:8" ht="19.5" customHeight="1" thickBot="1">
      <c r="A663" s="45"/>
      <c r="B663" s="46"/>
      <c r="C663" s="49" t="s">
        <v>9</v>
      </c>
      <c r="D663" s="49" t="s">
        <v>9</v>
      </c>
      <c r="E663" s="41">
        <f>SUM(E648:E662)</f>
        <v>721142</v>
      </c>
      <c r="F663" s="41">
        <f>SUM(F648:F662)</f>
        <v>0</v>
      </c>
      <c r="G663" s="41">
        <f>SUM(G648:G662)</f>
        <v>0</v>
      </c>
      <c r="H663" s="41">
        <f>SUM(H648:H662)</f>
        <v>721142</v>
      </c>
    </row>
    <row r="664" spans="1:8" ht="19.5" customHeight="1" thickBot="1">
      <c r="A664" s="87" t="s">
        <v>2</v>
      </c>
      <c r="B664" s="87"/>
      <c r="C664" s="87"/>
      <c r="D664" s="87"/>
      <c r="E664" s="57">
        <f>SUM(E663,E647,E645,E643,E641,E634)</f>
        <v>1249694</v>
      </c>
      <c r="F664" s="57">
        <f>SUM(F663,F647,F645,F643,F641,F634)</f>
        <v>2714</v>
      </c>
      <c r="G664" s="57">
        <f>SUM(G663,G647,G645,G643,G641,G634)</f>
        <v>0</v>
      </c>
      <c r="H664" s="57">
        <f>SUM(H663,H647,H645,H643,H641,H634)</f>
        <v>1252408</v>
      </c>
    </row>
    <row r="665" spans="1:8" s="64" customFormat="1" ht="19.5" customHeight="1" thickBot="1">
      <c r="A665" s="65"/>
      <c r="B665" s="66"/>
      <c r="C665" s="66"/>
      <c r="D665" s="66"/>
      <c r="E665" s="67"/>
      <c r="F665" s="67"/>
      <c r="G665" s="67"/>
      <c r="H665" s="67"/>
    </row>
    <row r="666" spans="1:8" ht="18.75" thickBot="1">
      <c r="A666" s="60"/>
      <c r="B666" s="2"/>
      <c r="C666" s="102"/>
      <c r="D666" s="231" t="s">
        <v>109</v>
      </c>
      <c r="E666" s="194"/>
      <c r="F666" s="194"/>
      <c r="G666" s="194"/>
      <c r="H666" s="194"/>
    </row>
    <row r="667" spans="1:8" ht="12.75" customHeight="1">
      <c r="A667" s="88" t="s">
        <v>0</v>
      </c>
      <c r="B667" s="92"/>
      <c r="C667" s="93"/>
      <c r="D667" s="93"/>
      <c r="E667" s="195"/>
      <c r="F667" s="195"/>
      <c r="G667" s="195"/>
      <c r="H667" s="195"/>
    </row>
    <row r="668" spans="1:8" ht="13.5" thickBot="1">
      <c r="A668" s="89"/>
      <c r="B668" s="85"/>
      <c r="C668" s="86"/>
      <c r="D668" s="86"/>
      <c r="E668" s="191"/>
      <c r="F668" s="191"/>
      <c r="G668" s="191"/>
      <c r="H668" s="191"/>
    </row>
    <row r="669" spans="1:8" ht="13.5" thickBot="1">
      <c r="A669" s="3" t="s">
        <v>3</v>
      </c>
      <c r="B669" s="4" t="s">
        <v>4</v>
      </c>
      <c r="C669" s="5" t="s">
        <v>5</v>
      </c>
      <c r="D669" s="5" t="s">
        <v>5</v>
      </c>
      <c r="E669" s="192"/>
      <c r="F669" s="192"/>
      <c r="G669" s="192"/>
      <c r="H669" s="192"/>
    </row>
    <row r="670" spans="1:8" ht="13.5" thickBot="1">
      <c r="A670" s="6">
        <v>1</v>
      </c>
      <c r="B670" s="7">
        <v>2</v>
      </c>
      <c r="C670" s="8">
        <v>3</v>
      </c>
      <c r="D670" s="8">
        <v>3</v>
      </c>
      <c r="E670" s="193">
        <v>4</v>
      </c>
      <c r="F670" s="193">
        <v>4</v>
      </c>
      <c r="G670" s="193">
        <v>4</v>
      </c>
      <c r="H670" s="193">
        <v>4</v>
      </c>
    </row>
    <row r="671" spans="1:8" ht="19.5" customHeight="1">
      <c r="A671" s="43" t="s">
        <v>38</v>
      </c>
      <c r="B671" s="44" t="s">
        <v>39</v>
      </c>
      <c r="C671" s="40" t="s">
        <v>29</v>
      </c>
      <c r="D671" s="40" t="s">
        <v>29</v>
      </c>
      <c r="E671" s="35">
        <v>4156</v>
      </c>
      <c r="F671" s="35"/>
      <c r="G671" s="35"/>
      <c r="H671" s="35">
        <f>SUM(E671:F671)-G671</f>
        <v>4156</v>
      </c>
    </row>
    <row r="672" spans="1:8" ht="19.5" customHeight="1">
      <c r="A672" s="43"/>
      <c r="B672" s="44"/>
      <c r="C672" s="40" t="s">
        <v>102</v>
      </c>
      <c r="D672" s="40" t="s">
        <v>102</v>
      </c>
      <c r="E672" s="35">
        <v>1000</v>
      </c>
      <c r="F672" s="35"/>
      <c r="G672" s="35"/>
      <c r="H672" s="35">
        <f>SUM(E672:F672)</f>
        <v>1000</v>
      </c>
    </row>
    <row r="673" spans="1:8" ht="19.5" customHeight="1">
      <c r="A673" s="43"/>
      <c r="B673" s="44"/>
      <c r="C673" s="40" t="s">
        <v>20</v>
      </c>
      <c r="D673" s="40" t="s">
        <v>20</v>
      </c>
      <c r="E673" s="35">
        <v>868366</v>
      </c>
      <c r="F673" s="35"/>
      <c r="G673" s="35"/>
      <c r="H673" s="35">
        <v>868366</v>
      </c>
    </row>
    <row r="674" spans="1:8" ht="19.5" customHeight="1">
      <c r="A674" s="43"/>
      <c r="B674" s="44"/>
      <c r="C674" s="40" t="s">
        <v>21</v>
      </c>
      <c r="D674" s="40" t="s">
        <v>21</v>
      </c>
      <c r="E674" s="35">
        <v>74379</v>
      </c>
      <c r="F674" s="35"/>
      <c r="G674" s="35"/>
      <c r="H674" s="35">
        <f>SUM(E674:F674)-G674</f>
        <v>74379</v>
      </c>
    </row>
    <row r="675" spans="1:8" ht="19.5" customHeight="1">
      <c r="A675" s="43"/>
      <c r="B675" s="44"/>
      <c r="C675" s="40" t="s">
        <v>22</v>
      </c>
      <c r="D675" s="40" t="s">
        <v>22</v>
      </c>
      <c r="E675" s="35">
        <v>168657</v>
      </c>
      <c r="F675" s="35"/>
      <c r="G675" s="35"/>
      <c r="H675" s="35">
        <f aca="true" t="shared" si="55" ref="H675:H686">SUM(E675:F675)-G675</f>
        <v>168657</v>
      </c>
    </row>
    <row r="676" spans="1:8" ht="19.5" customHeight="1">
      <c r="A676" s="43"/>
      <c r="B676" s="44"/>
      <c r="C676" s="40" t="s">
        <v>23</v>
      </c>
      <c r="D676" s="40" t="s">
        <v>23</v>
      </c>
      <c r="E676" s="35">
        <v>22990</v>
      </c>
      <c r="F676" s="35"/>
      <c r="G676" s="35"/>
      <c r="H676" s="35">
        <f t="shared" si="55"/>
        <v>22990</v>
      </c>
    </row>
    <row r="677" spans="1:8" ht="19.5" customHeight="1">
      <c r="A677" s="43"/>
      <c r="B677" s="44"/>
      <c r="C677" s="40" t="s">
        <v>63</v>
      </c>
      <c r="D677" s="40" t="s">
        <v>63</v>
      </c>
      <c r="E677" s="35"/>
      <c r="F677" s="35"/>
      <c r="G677" s="35"/>
      <c r="H677" s="35">
        <f t="shared" si="55"/>
        <v>0</v>
      </c>
    </row>
    <row r="678" spans="1:8" ht="19.5" customHeight="1">
      <c r="A678" s="43"/>
      <c r="B678" s="44"/>
      <c r="C678" s="40" t="s">
        <v>12</v>
      </c>
      <c r="D678" s="40" t="s">
        <v>12</v>
      </c>
      <c r="E678" s="35">
        <v>6619</v>
      </c>
      <c r="F678" s="35"/>
      <c r="G678" s="35"/>
      <c r="H678" s="35">
        <f t="shared" si="55"/>
        <v>6619</v>
      </c>
    </row>
    <row r="679" spans="1:8" ht="19.5" customHeight="1">
      <c r="A679" s="43"/>
      <c r="B679" s="44"/>
      <c r="C679" s="40" t="s">
        <v>87</v>
      </c>
      <c r="D679" s="40" t="s">
        <v>87</v>
      </c>
      <c r="E679" s="35">
        <v>2326</v>
      </c>
      <c r="F679" s="35"/>
      <c r="G679" s="35"/>
      <c r="H679" s="35">
        <f t="shared" si="55"/>
        <v>2326</v>
      </c>
    </row>
    <row r="680" spans="1:8" ht="19.5" customHeight="1">
      <c r="A680" s="43"/>
      <c r="B680" s="44"/>
      <c r="C680" s="40" t="s">
        <v>30</v>
      </c>
      <c r="D680" s="40" t="s">
        <v>30</v>
      </c>
      <c r="E680" s="35">
        <v>34265</v>
      </c>
      <c r="F680" s="35"/>
      <c r="G680" s="35"/>
      <c r="H680" s="35">
        <f t="shared" si="55"/>
        <v>34265</v>
      </c>
    </row>
    <row r="681" spans="1:8" ht="19.5" customHeight="1">
      <c r="A681" s="43"/>
      <c r="B681" s="44"/>
      <c r="C681" s="40" t="s">
        <v>31</v>
      </c>
      <c r="D681" s="40" t="s">
        <v>31</v>
      </c>
      <c r="E681" s="35">
        <v>8793</v>
      </c>
      <c r="F681" s="35"/>
      <c r="G681" s="35"/>
      <c r="H681" s="35">
        <f t="shared" si="55"/>
        <v>8793</v>
      </c>
    </row>
    <row r="682" spans="1:8" ht="19.5" customHeight="1">
      <c r="A682" s="43"/>
      <c r="B682" s="44"/>
      <c r="C682" s="40" t="s">
        <v>8</v>
      </c>
      <c r="D682" s="40" t="s">
        <v>8</v>
      </c>
      <c r="E682" s="35">
        <v>17008</v>
      </c>
      <c r="F682" s="35"/>
      <c r="G682" s="35"/>
      <c r="H682" s="35">
        <f t="shared" si="55"/>
        <v>17008</v>
      </c>
    </row>
    <row r="683" spans="1:8" ht="19.5" customHeight="1">
      <c r="A683" s="43"/>
      <c r="B683" s="44"/>
      <c r="C683" s="40" t="s">
        <v>26</v>
      </c>
      <c r="D683" s="40" t="s">
        <v>26</v>
      </c>
      <c r="E683" s="35">
        <v>4111</v>
      </c>
      <c r="F683" s="35"/>
      <c r="G683" s="35"/>
      <c r="H683" s="35">
        <f t="shared" si="55"/>
        <v>4111</v>
      </c>
    </row>
    <row r="684" spans="1:8" ht="19.5" customHeight="1">
      <c r="A684" s="43"/>
      <c r="B684" s="44"/>
      <c r="C684" s="40" t="s">
        <v>32</v>
      </c>
      <c r="D684" s="40" t="s">
        <v>32</v>
      </c>
      <c r="E684" s="35">
        <v>2214</v>
      </c>
      <c r="F684" s="35"/>
      <c r="G684" s="35"/>
      <c r="H684" s="35">
        <f t="shared" si="55"/>
        <v>2214</v>
      </c>
    </row>
    <row r="685" spans="1:8" ht="19.5" customHeight="1">
      <c r="A685" s="43"/>
      <c r="B685" s="44"/>
      <c r="C685" s="40" t="s">
        <v>33</v>
      </c>
      <c r="D685" s="40" t="s">
        <v>33</v>
      </c>
      <c r="E685" s="35">
        <v>88710</v>
      </c>
      <c r="F685" s="35"/>
      <c r="G685" s="35"/>
      <c r="H685" s="35">
        <f t="shared" si="55"/>
        <v>88710</v>
      </c>
    </row>
    <row r="686" spans="1:8" ht="19.5" customHeight="1">
      <c r="A686" s="43"/>
      <c r="B686" s="44"/>
      <c r="C686" s="40" t="s">
        <v>88</v>
      </c>
      <c r="D686" s="40" t="s">
        <v>88</v>
      </c>
      <c r="E686" s="35">
        <v>40</v>
      </c>
      <c r="F686" s="35"/>
      <c r="G686" s="35"/>
      <c r="H686" s="35">
        <f t="shared" si="55"/>
        <v>40</v>
      </c>
    </row>
    <row r="687" spans="1:8" ht="19.5" customHeight="1">
      <c r="A687" s="43"/>
      <c r="B687" s="44"/>
      <c r="C687" s="40" t="s">
        <v>69</v>
      </c>
      <c r="D687" s="40" t="s">
        <v>69</v>
      </c>
      <c r="E687" s="35"/>
      <c r="F687" s="35"/>
      <c r="G687" s="35"/>
      <c r="H687" s="35">
        <f>SUM(E687:F687)-G687</f>
        <v>0</v>
      </c>
    </row>
    <row r="688" spans="1:8" ht="19.5" customHeight="1">
      <c r="A688" s="45"/>
      <c r="B688" s="46"/>
      <c r="C688" s="49" t="s">
        <v>9</v>
      </c>
      <c r="D688" s="49" t="s">
        <v>9</v>
      </c>
      <c r="E688" s="41">
        <f>SUM(E671:E687)</f>
        <v>1303634</v>
      </c>
      <c r="F688" s="41">
        <f>SUM(F671:F687)</f>
        <v>0</v>
      </c>
      <c r="G688" s="41">
        <f>SUM(G671:G687)</f>
        <v>0</v>
      </c>
      <c r="H688" s="41">
        <f>SUM(H671:H687)</f>
        <v>1303634</v>
      </c>
    </row>
    <row r="689" spans="1:8" ht="19.5" customHeight="1">
      <c r="A689" s="43" t="s">
        <v>38</v>
      </c>
      <c r="B689" s="44" t="s">
        <v>56</v>
      </c>
      <c r="C689" s="40" t="s">
        <v>8</v>
      </c>
      <c r="D689" s="40" t="s">
        <v>8</v>
      </c>
      <c r="E689" s="35"/>
      <c r="F689" s="35">
        <v>5292</v>
      </c>
      <c r="G689" s="35"/>
      <c r="H689" s="35">
        <f>SUM(E689:F689)</f>
        <v>5292</v>
      </c>
    </row>
    <row r="690" spans="1:8" ht="19.5" customHeight="1">
      <c r="A690" s="45"/>
      <c r="B690" s="46"/>
      <c r="C690" s="49" t="s">
        <v>9</v>
      </c>
      <c r="D690" s="49" t="s">
        <v>9</v>
      </c>
      <c r="E690" s="26">
        <f>SUM(E689)</f>
        <v>0</v>
      </c>
      <c r="F690" s="26">
        <f>SUM(F689)</f>
        <v>5292</v>
      </c>
      <c r="G690" s="26">
        <f>SUM(G689)</f>
        <v>0</v>
      </c>
      <c r="H690" s="26">
        <f>SUM(H689)</f>
        <v>5292</v>
      </c>
    </row>
    <row r="691" spans="1:8" ht="19.5" customHeight="1">
      <c r="A691" s="43" t="s">
        <v>38</v>
      </c>
      <c r="B691" s="44" t="s">
        <v>41</v>
      </c>
      <c r="C691" s="40" t="s">
        <v>33</v>
      </c>
      <c r="D691" s="40" t="s">
        <v>33</v>
      </c>
      <c r="E691" s="35">
        <v>8735</v>
      </c>
      <c r="F691" s="35"/>
      <c r="G691" s="35"/>
      <c r="H691" s="35">
        <f>SUM(E691:F691)</f>
        <v>8735</v>
      </c>
    </row>
    <row r="692" spans="1:8" ht="19.5" customHeight="1">
      <c r="A692" s="45"/>
      <c r="B692" s="46"/>
      <c r="C692" s="49" t="s">
        <v>9</v>
      </c>
      <c r="D692" s="49" t="s">
        <v>9</v>
      </c>
      <c r="E692" s="26">
        <f>SUM(E691:E691)</f>
        <v>8735</v>
      </c>
      <c r="F692" s="26">
        <f>SUM(F691:F691)</f>
        <v>0</v>
      </c>
      <c r="G692" s="26">
        <f>SUM(G691:G691)</f>
        <v>0</v>
      </c>
      <c r="H692" s="26">
        <f>SUM(H691:H691)</f>
        <v>8735</v>
      </c>
    </row>
    <row r="693" spans="1:8" ht="19.5" customHeight="1">
      <c r="A693" s="43" t="s">
        <v>52</v>
      </c>
      <c r="B693" s="44" t="s">
        <v>101</v>
      </c>
      <c r="C693" s="40" t="s">
        <v>102</v>
      </c>
      <c r="D693" s="40" t="s">
        <v>102</v>
      </c>
      <c r="E693" s="35"/>
      <c r="F693" s="35">
        <v>16745</v>
      </c>
      <c r="G693" s="35"/>
      <c r="H693" s="35">
        <f>SUM(E693:F693)</f>
        <v>16745</v>
      </c>
    </row>
    <row r="694" spans="1:8" ht="19.5" customHeight="1" thickBot="1">
      <c r="A694" s="45"/>
      <c r="B694" s="46"/>
      <c r="C694" s="49" t="s">
        <v>9</v>
      </c>
      <c r="D694" s="49" t="s">
        <v>9</v>
      </c>
      <c r="E694" s="26">
        <f>SUM(E693:E693)</f>
        <v>0</v>
      </c>
      <c r="F694" s="26">
        <f>SUM(F693:F693)</f>
        <v>16745</v>
      </c>
      <c r="G694" s="26">
        <f>SUM(G693:G693)</f>
        <v>0</v>
      </c>
      <c r="H694" s="26">
        <f>SUM(H693:H693)</f>
        <v>16745</v>
      </c>
    </row>
    <row r="695" spans="1:8" ht="19.5" customHeight="1" thickBot="1">
      <c r="A695" s="87" t="s">
        <v>2</v>
      </c>
      <c r="B695" s="87"/>
      <c r="C695" s="87"/>
      <c r="D695" s="87"/>
      <c r="E695" s="57">
        <f>SUM(E694,E692,E690,E688)</f>
        <v>1312369</v>
      </c>
      <c r="F695" s="57">
        <f>SUM(F694,F692,F690,F688)</f>
        <v>22037</v>
      </c>
      <c r="G695" s="57">
        <f>SUM(G694,G692,G690,G688)</f>
        <v>0</v>
      </c>
      <c r="H695" s="57">
        <f>SUM(H694,H692,H690,H688)</f>
        <v>1334406</v>
      </c>
    </row>
    <row r="696" spans="1:8" s="64" customFormat="1" ht="19.5" customHeight="1" thickBot="1">
      <c r="A696" s="65"/>
      <c r="B696" s="66"/>
      <c r="C696" s="66"/>
      <c r="D696" s="66"/>
      <c r="E696" s="67"/>
      <c r="F696" s="67"/>
      <c r="G696" s="67"/>
      <c r="H696" s="67"/>
    </row>
    <row r="697" spans="1:8" ht="18.75" thickBot="1">
      <c r="A697" s="60"/>
      <c r="B697" s="2"/>
      <c r="C697" s="102"/>
      <c r="D697" s="231" t="s">
        <v>244</v>
      </c>
      <c r="E697" s="194"/>
      <c r="F697" s="194"/>
      <c r="G697" s="194"/>
      <c r="H697" s="194"/>
    </row>
    <row r="698" spans="1:8" ht="12.75" customHeight="1">
      <c r="A698" s="88" t="s">
        <v>0</v>
      </c>
      <c r="B698" s="92"/>
      <c r="C698" s="93"/>
      <c r="D698" s="93"/>
      <c r="E698" s="195"/>
      <c r="F698" s="195"/>
      <c r="G698" s="195"/>
      <c r="H698" s="195"/>
    </row>
    <row r="699" spans="1:8" ht="13.5" thickBot="1">
      <c r="A699" s="89"/>
      <c r="B699" s="85"/>
      <c r="C699" s="86"/>
      <c r="D699" s="86"/>
      <c r="E699" s="191"/>
      <c r="F699" s="191"/>
      <c r="G699" s="191"/>
      <c r="H699" s="191"/>
    </row>
    <row r="700" spans="1:8" ht="13.5" thickBot="1">
      <c r="A700" s="3" t="s">
        <v>3</v>
      </c>
      <c r="B700" s="4" t="s">
        <v>4</v>
      </c>
      <c r="C700" s="5" t="s">
        <v>5</v>
      </c>
      <c r="D700" s="5" t="s">
        <v>5</v>
      </c>
      <c r="E700" s="192"/>
      <c r="F700" s="192"/>
      <c r="G700" s="192"/>
      <c r="H700" s="192"/>
    </row>
    <row r="701" spans="1:8" ht="13.5" thickBot="1">
      <c r="A701" s="6">
        <v>1</v>
      </c>
      <c r="B701" s="7">
        <v>2</v>
      </c>
      <c r="C701" s="8">
        <v>3</v>
      </c>
      <c r="D701" s="8">
        <v>3</v>
      </c>
      <c r="E701" s="193">
        <v>4</v>
      </c>
      <c r="F701" s="193">
        <v>4</v>
      </c>
      <c r="G701" s="193">
        <v>4</v>
      </c>
      <c r="H701" s="193">
        <v>4</v>
      </c>
    </row>
    <row r="702" spans="1:8" ht="19.5" customHeight="1">
      <c r="A702" s="43" t="s">
        <v>38</v>
      </c>
      <c r="B702" s="44" t="s">
        <v>48</v>
      </c>
      <c r="C702" s="40" t="s">
        <v>29</v>
      </c>
      <c r="D702" s="40" t="s">
        <v>29</v>
      </c>
      <c r="E702" s="35">
        <v>1000</v>
      </c>
      <c r="F702" s="35"/>
      <c r="G702" s="35"/>
      <c r="H702" s="35">
        <v>1000</v>
      </c>
    </row>
    <row r="703" spans="1:8" ht="19.5" customHeight="1">
      <c r="A703" s="43"/>
      <c r="B703" s="44"/>
      <c r="C703" s="40" t="s">
        <v>102</v>
      </c>
      <c r="D703" s="40" t="s">
        <v>102</v>
      </c>
      <c r="E703" s="35">
        <v>1000</v>
      </c>
      <c r="F703" s="35"/>
      <c r="G703" s="35"/>
      <c r="H703" s="35">
        <f>SUM(E703:F703)</f>
        <v>1000</v>
      </c>
    </row>
    <row r="704" spans="1:8" ht="19.5" customHeight="1">
      <c r="A704" s="43"/>
      <c r="B704" s="44"/>
      <c r="C704" s="40" t="s">
        <v>20</v>
      </c>
      <c r="D704" s="40" t="s">
        <v>20</v>
      </c>
      <c r="E704" s="35">
        <v>1072325</v>
      </c>
      <c r="F704" s="35"/>
      <c r="G704" s="35"/>
      <c r="H704" s="35">
        <v>1072325</v>
      </c>
    </row>
    <row r="705" spans="1:8" ht="19.5" customHeight="1">
      <c r="A705" s="43"/>
      <c r="B705" s="44"/>
      <c r="C705" s="40" t="s">
        <v>21</v>
      </c>
      <c r="D705" s="40" t="s">
        <v>21</v>
      </c>
      <c r="E705" s="35">
        <v>81000</v>
      </c>
      <c r="F705" s="35"/>
      <c r="G705" s="35"/>
      <c r="H705" s="35">
        <v>81000</v>
      </c>
    </row>
    <row r="706" spans="1:8" ht="19.5" customHeight="1">
      <c r="A706" s="43"/>
      <c r="B706" s="44"/>
      <c r="C706" s="40" t="s">
        <v>22</v>
      </c>
      <c r="D706" s="40" t="s">
        <v>22</v>
      </c>
      <c r="E706" s="35">
        <v>196700</v>
      </c>
      <c r="F706" s="35"/>
      <c r="G706" s="35"/>
      <c r="H706" s="35">
        <v>196700</v>
      </c>
    </row>
    <row r="707" spans="1:8" ht="19.5" customHeight="1">
      <c r="A707" s="43"/>
      <c r="B707" s="44"/>
      <c r="C707" s="40" t="s">
        <v>23</v>
      </c>
      <c r="D707" s="40" t="s">
        <v>23</v>
      </c>
      <c r="E707" s="35">
        <v>27600</v>
      </c>
      <c r="F707" s="35"/>
      <c r="G707" s="35"/>
      <c r="H707" s="35">
        <v>27600</v>
      </c>
    </row>
    <row r="708" spans="1:8" ht="19.5" customHeight="1">
      <c r="A708" s="43"/>
      <c r="B708" s="44"/>
      <c r="C708" s="40" t="s">
        <v>12</v>
      </c>
      <c r="D708" s="40" t="s">
        <v>12</v>
      </c>
      <c r="E708" s="35">
        <v>10248</v>
      </c>
      <c r="F708" s="35">
        <v>16000</v>
      </c>
      <c r="G708" s="35"/>
      <c r="H708" s="35">
        <f>SUM(E708:F708)-G708</f>
        <v>26248</v>
      </c>
    </row>
    <row r="709" spans="1:8" ht="19.5" customHeight="1">
      <c r="A709" s="43"/>
      <c r="B709" s="44"/>
      <c r="C709" s="40" t="s">
        <v>87</v>
      </c>
      <c r="D709" s="40" t="s">
        <v>87</v>
      </c>
      <c r="E709" s="35">
        <v>2000</v>
      </c>
      <c r="F709" s="35"/>
      <c r="G709" s="35"/>
      <c r="H709" s="35">
        <f>SUM(E709:F709)-G709</f>
        <v>2000</v>
      </c>
    </row>
    <row r="710" spans="1:8" ht="19.5" customHeight="1">
      <c r="A710" s="43"/>
      <c r="B710" s="44"/>
      <c r="C710" s="40" t="s">
        <v>30</v>
      </c>
      <c r="D710" s="40" t="s">
        <v>30</v>
      </c>
      <c r="E710" s="35">
        <v>114500</v>
      </c>
      <c r="F710" s="35"/>
      <c r="G710" s="35">
        <v>16000</v>
      </c>
      <c r="H710" s="35">
        <f>SUM(E710:F710)-G710</f>
        <v>98500</v>
      </c>
    </row>
    <row r="711" spans="1:8" ht="19.5" customHeight="1">
      <c r="A711" s="43"/>
      <c r="B711" s="44"/>
      <c r="C711" s="40" t="s">
        <v>31</v>
      </c>
      <c r="D711" s="40" t="s">
        <v>31</v>
      </c>
      <c r="E711" s="35">
        <v>2000</v>
      </c>
      <c r="F711" s="35">
        <v>200000</v>
      </c>
      <c r="G711" s="35"/>
      <c r="H711" s="35">
        <f aca="true" t="shared" si="56" ref="H711:H717">SUM(E711:F711)-G711</f>
        <v>202000</v>
      </c>
    </row>
    <row r="712" spans="1:8" ht="19.5" customHeight="1">
      <c r="A712" s="43"/>
      <c r="B712" s="44"/>
      <c r="C712" s="40" t="s">
        <v>8</v>
      </c>
      <c r="D712" s="40" t="s">
        <v>8</v>
      </c>
      <c r="E712" s="35">
        <v>28600</v>
      </c>
      <c r="F712" s="35"/>
      <c r="G712" s="35"/>
      <c r="H712" s="35">
        <f t="shared" si="56"/>
        <v>28600</v>
      </c>
    </row>
    <row r="713" spans="1:8" ht="19.5" customHeight="1">
      <c r="A713" s="43"/>
      <c r="B713" s="44"/>
      <c r="C713" s="40" t="s">
        <v>26</v>
      </c>
      <c r="D713" s="40" t="s">
        <v>26</v>
      </c>
      <c r="E713" s="35">
        <v>1500</v>
      </c>
      <c r="F713" s="35"/>
      <c r="G713" s="35"/>
      <c r="H713" s="35">
        <f t="shared" si="56"/>
        <v>1500</v>
      </c>
    </row>
    <row r="714" spans="1:8" ht="19.5" customHeight="1">
      <c r="A714" s="43"/>
      <c r="B714" s="44"/>
      <c r="C714" s="40" t="s">
        <v>32</v>
      </c>
      <c r="D714" s="40" t="s">
        <v>32</v>
      </c>
      <c r="E714" s="35">
        <v>2000</v>
      </c>
      <c r="F714" s="35"/>
      <c r="G714" s="35"/>
      <c r="H714" s="35">
        <f t="shared" si="56"/>
        <v>2000</v>
      </c>
    </row>
    <row r="715" spans="1:8" ht="19.5" customHeight="1">
      <c r="A715" s="43"/>
      <c r="B715" s="44"/>
      <c r="C715" s="40" t="s">
        <v>33</v>
      </c>
      <c r="D715" s="40" t="s">
        <v>33</v>
      </c>
      <c r="E715" s="35">
        <v>80287</v>
      </c>
      <c r="F715" s="35"/>
      <c r="G715" s="35"/>
      <c r="H715" s="35">
        <f t="shared" si="56"/>
        <v>80287</v>
      </c>
    </row>
    <row r="716" spans="1:8" ht="19.5" customHeight="1">
      <c r="A716" s="43"/>
      <c r="B716" s="44"/>
      <c r="C716" s="40" t="s">
        <v>34</v>
      </c>
      <c r="D716" s="40"/>
      <c r="E716" s="35">
        <v>250</v>
      </c>
      <c r="F716" s="35"/>
      <c r="G716" s="35"/>
      <c r="H716" s="35">
        <f t="shared" si="56"/>
        <v>250</v>
      </c>
    </row>
    <row r="717" spans="1:8" ht="19.5" customHeight="1">
      <c r="A717" s="43"/>
      <c r="B717" s="44"/>
      <c r="C717" s="40" t="s">
        <v>66</v>
      </c>
      <c r="D717" s="40"/>
      <c r="E717" s="35">
        <v>200000</v>
      </c>
      <c r="F717" s="35"/>
      <c r="G717" s="35">
        <v>200000</v>
      </c>
      <c r="H717" s="35">
        <f t="shared" si="56"/>
        <v>0</v>
      </c>
    </row>
    <row r="718" spans="1:8" ht="19.5" customHeight="1">
      <c r="A718" s="45"/>
      <c r="B718" s="46"/>
      <c r="C718" s="49" t="s">
        <v>9</v>
      </c>
      <c r="D718" s="49" t="s">
        <v>9</v>
      </c>
      <c r="E718" s="41">
        <f>SUM(E702:E717)</f>
        <v>1821010</v>
      </c>
      <c r="F718" s="41">
        <f>SUM(F702:F717)</f>
        <v>216000</v>
      </c>
      <c r="G718" s="41">
        <f>SUM(G702:G717)</f>
        <v>216000</v>
      </c>
      <c r="H718" s="41">
        <f>SUM(H702:H717)</f>
        <v>1821010</v>
      </c>
    </row>
    <row r="719" spans="1:8" ht="19.5" customHeight="1">
      <c r="A719" s="43" t="s">
        <v>38</v>
      </c>
      <c r="B719" s="44" t="s">
        <v>56</v>
      </c>
      <c r="C719" s="40" t="s">
        <v>8</v>
      </c>
      <c r="D719" s="40" t="s">
        <v>8</v>
      </c>
      <c r="E719" s="35"/>
      <c r="F719" s="35">
        <v>6038</v>
      </c>
      <c r="G719" s="35"/>
      <c r="H719" s="35">
        <f>SUM(E719:F719)</f>
        <v>6038</v>
      </c>
    </row>
    <row r="720" spans="1:8" ht="19.5" customHeight="1">
      <c r="A720" s="45"/>
      <c r="B720" s="46"/>
      <c r="C720" s="49" t="s">
        <v>9</v>
      </c>
      <c r="D720" s="49" t="s">
        <v>9</v>
      </c>
      <c r="E720" s="26">
        <f>SUM(E719)</f>
        <v>0</v>
      </c>
      <c r="F720" s="26">
        <f>SUM(F719)</f>
        <v>6038</v>
      </c>
      <c r="G720" s="26">
        <f>SUM(G719)</f>
        <v>0</v>
      </c>
      <c r="H720" s="26">
        <f>SUM(H719)</f>
        <v>6038</v>
      </c>
    </row>
    <row r="721" spans="1:8" ht="19.5" customHeight="1">
      <c r="A721" s="43" t="s">
        <v>38</v>
      </c>
      <c r="B721" s="44" t="s">
        <v>41</v>
      </c>
      <c r="C721" s="40" t="s">
        <v>33</v>
      </c>
      <c r="D721" s="40" t="s">
        <v>33</v>
      </c>
      <c r="E721" s="35">
        <v>8152</v>
      </c>
      <c r="F721" s="35"/>
      <c r="G721" s="35"/>
      <c r="H721" s="35">
        <f>SUM(E721:F721)</f>
        <v>8152</v>
      </c>
    </row>
    <row r="722" spans="1:8" ht="19.5" customHeight="1">
      <c r="A722" s="45"/>
      <c r="B722" s="46"/>
      <c r="C722" s="49" t="s">
        <v>9</v>
      </c>
      <c r="D722" s="49" t="s">
        <v>9</v>
      </c>
      <c r="E722" s="26">
        <f>SUM(E721)</f>
        <v>8152</v>
      </c>
      <c r="F722" s="26">
        <f>SUM(F721)</f>
        <v>0</v>
      </c>
      <c r="G722" s="26">
        <f>SUM(G721)</f>
        <v>0</v>
      </c>
      <c r="H722" s="26">
        <f>SUM(H721)</f>
        <v>8152</v>
      </c>
    </row>
    <row r="723" spans="1:8" ht="19.5" customHeight="1">
      <c r="A723" s="43" t="s">
        <v>52</v>
      </c>
      <c r="B723" s="44" t="s">
        <v>101</v>
      </c>
      <c r="C723" s="40" t="s">
        <v>102</v>
      </c>
      <c r="D723" s="40" t="s">
        <v>102</v>
      </c>
      <c r="E723" s="35"/>
      <c r="F723" s="35">
        <v>23348</v>
      </c>
      <c r="G723" s="35"/>
      <c r="H723" s="35">
        <f>SUM(E723:F723)</f>
        <v>23348</v>
      </c>
    </row>
    <row r="724" spans="1:8" ht="19.5" customHeight="1" thickBot="1">
      <c r="A724" s="45"/>
      <c r="B724" s="46"/>
      <c r="C724" s="49" t="s">
        <v>9</v>
      </c>
      <c r="D724" s="49" t="s">
        <v>9</v>
      </c>
      <c r="E724" s="26">
        <f>SUM(E723)</f>
        <v>0</v>
      </c>
      <c r="F724" s="26">
        <f>SUM(F723)</f>
        <v>23348</v>
      </c>
      <c r="G724" s="26">
        <f>SUM(G723)</f>
        <v>0</v>
      </c>
      <c r="H724" s="26">
        <f>SUM(H723)</f>
        <v>23348</v>
      </c>
    </row>
    <row r="725" spans="1:8" ht="19.5" customHeight="1" thickBot="1">
      <c r="A725" s="87" t="s">
        <v>2</v>
      </c>
      <c r="B725" s="87"/>
      <c r="C725" s="87"/>
      <c r="D725" s="87"/>
      <c r="E725" s="57">
        <f>SUM(E718,E720,E722,E724)</f>
        <v>1829162</v>
      </c>
      <c r="F725" s="57">
        <f>SUM(F718,F720,F722,F724)</f>
        <v>245386</v>
      </c>
      <c r="G725" s="57">
        <f>SUM(G718,G720,G722,G724)</f>
        <v>216000</v>
      </c>
      <c r="H725" s="57">
        <f>SUM(H718,H720,H722,H724)</f>
        <v>1858548</v>
      </c>
    </row>
    <row r="726" spans="1:8" s="64" customFormat="1" ht="19.5" customHeight="1" thickBot="1">
      <c r="A726" s="65"/>
      <c r="B726" s="66"/>
      <c r="C726" s="66"/>
      <c r="D726" s="66"/>
      <c r="E726" s="67"/>
      <c r="F726" s="67"/>
      <c r="G726" s="67"/>
      <c r="H726" s="67"/>
    </row>
    <row r="727" spans="1:8" ht="18.75" thickBot="1">
      <c r="A727" s="326" t="s">
        <v>110</v>
      </c>
      <c r="B727" s="327"/>
      <c r="C727" s="327"/>
      <c r="D727" s="327"/>
      <c r="E727" s="194"/>
      <c r="F727" s="194"/>
      <c r="G727" s="194"/>
      <c r="H727" s="194"/>
    </row>
    <row r="728" spans="1:8" ht="12.75" customHeight="1">
      <c r="A728" s="88" t="s">
        <v>0</v>
      </c>
      <c r="B728" s="92"/>
      <c r="C728" s="93"/>
      <c r="D728" s="93"/>
      <c r="E728" s="195"/>
      <c r="F728" s="195"/>
      <c r="G728" s="195"/>
      <c r="H728" s="195"/>
    </row>
    <row r="729" spans="1:8" ht="13.5" thickBot="1">
      <c r="A729" s="89"/>
      <c r="B729" s="85"/>
      <c r="C729" s="86"/>
      <c r="D729" s="86"/>
      <c r="E729" s="191"/>
      <c r="F729" s="191"/>
      <c r="G729" s="191"/>
      <c r="H729" s="191"/>
    </row>
    <row r="730" spans="1:8" ht="13.5" thickBot="1">
      <c r="A730" s="3" t="s">
        <v>3</v>
      </c>
      <c r="B730" s="4" t="s">
        <v>4</v>
      </c>
      <c r="C730" s="5" t="s">
        <v>5</v>
      </c>
      <c r="D730" s="5" t="s">
        <v>5</v>
      </c>
      <c r="E730" s="192"/>
      <c r="F730" s="192"/>
      <c r="G730" s="192"/>
      <c r="H730" s="192"/>
    </row>
    <row r="731" spans="1:8" ht="13.5" thickBot="1">
      <c r="A731" s="6">
        <v>1</v>
      </c>
      <c r="B731" s="7">
        <v>2</v>
      </c>
      <c r="C731" s="8">
        <v>3</v>
      </c>
      <c r="D731" s="8">
        <v>3</v>
      </c>
      <c r="E731" s="193">
        <v>4</v>
      </c>
      <c r="F731" s="193">
        <v>4</v>
      </c>
      <c r="G731" s="193">
        <v>4</v>
      </c>
      <c r="H731" s="193">
        <v>4</v>
      </c>
    </row>
    <row r="732" spans="1:8" ht="19.5" customHeight="1">
      <c r="A732" s="43" t="s">
        <v>38</v>
      </c>
      <c r="B732" s="44" t="s">
        <v>48</v>
      </c>
      <c r="C732" s="40" t="s">
        <v>29</v>
      </c>
      <c r="D732" s="40" t="s">
        <v>29</v>
      </c>
      <c r="E732" s="35">
        <v>12000</v>
      </c>
      <c r="F732" s="35"/>
      <c r="G732" s="35"/>
      <c r="H732" s="35">
        <v>12000</v>
      </c>
    </row>
    <row r="733" spans="1:8" ht="19.5" customHeight="1">
      <c r="A733" s="43"/>
      <c r="B733" s="44"/>
      <c r="C733" s="40" t="s">
        <v>102</v>
      </c>
      <c r="D733" s="40"/>
      <c r="E733" s="35">
        <v>1000</v>
      </c>
      <c r="F733" s="35"/>
      <c r="G733" s="35"/>
      <c r="H733" s="35">
        <f>SUM(E733:F733)</f>
        <v>1000</v>
      </c>
    </row>
    <row r="734" spans="1:8" ht="19.5" customHeight="1">
      <c r="A734" s="43"/>
      <c r="B734" s="44"/>
      <c r="C734" s="40" t="s">
        <v>20</v>
      </c>
      <c r="D734" s="40" t="s">
        <v>20</v>
      </c>
      <c r="E734" s="35">
        <v>1752410</v>
      </c>
      <c r="F734" s="35">
        <v>1035</v>
      </c>
      <c r="G734" s="35"/>
      <c r="H734" s="35">
        <f>SUM(E734:F734)-G734</f>
        <v>1753445</v>
      </c>
    </row>
    <row r="735" spans="1:8" ht="19.5" customHeight="1">
      <c r="A735" s="43"/>
      <c r="B735" s="44"/>
      <c r="C735" s="40" t="s">
        <v>21</v>
      </c>
      <c r="D735" s="40" t="s">
        <v>21</v>
      </c>
      <c r="E735" s="35">
        <v>150378</v>
      </c>
      <c r="F735" s="35"/>
      <c r="G735" s="35">
        <v>1035</v>
      </c>
      <c r="H735" s="35">
        <f>SUM(E735:F735)-G735</f>
        <v>149343</v>
      </c>
    </row>
    <row r="736" spans="1:8" ht="19.5" customHeight="1">
      <c r="A736" s="43"/>
      <c r="B736" s="44"/>
      <c r="C736" s="40" t="s">
        <v>22</v>
      </c>
      <c r="D736" s="40" t="s">
        <v>22</v>
      </c>
      <c r="E736" s="35">
        <v>329115</v>
      </c>
      <c r="F736" s="35"/>
      <c r="G736" s="35"/>
      <c r="H736" s="35">
        <v>329115</v>
      </c>
    </row>
    <row r="737" spans="1:8" ht="19.5" customHeight="1">
      <c r="A737" s="43"/>
      <c r="B737" s="44"/>
      <c r="C737" s="40" t="s">
        <v>23</v>
      </c>
      <c r="D737" s="40" t="s">
        <v>23</v>
      </c>
      <c r="E737" s="35">
        <v>46182</v>
      </c>
      <c r="F737" s="35"/>
      <c r="G737" s="35"/>
      <c r="H737" s="35">
        <v>46182</v>
      </c>
    </row>
    <row r="738" spans="1:8" ht="19.5" customHeight="1">
      <c r="A738" s="43"/>
      <c r="B738" s="44"/>
      <c r="C738" s="40" t="s">
        <v>12</v>
      </c>
      <c r="D738" s="40" t="s">
        <v>12</v>
      </c>
      <c r="E738" s="35">
        <v>22940</v>
      </c>
      <c r="F738" s="35"/>
      <c r="G738" s="35"/>
      <c r="H738" s="35">
        <v>22940</v>
      </c>
    </row>
    <row r="739" spans="1:8" ht="19.5" customHeight="1">
      <c r="A739" s="43"/>
      <c r="B739" s="44"/>
      <c r="C739" s="40" t="s">
        <v>87</v>
      </c>
      <c r="D739" s="40" t="s">
        <v>87</v>
      </c>
      <c r="E739" s="35">
        <v>3000</v>
      </c>
      <c r="F739" s="35"/>
      <c r="G739" s="35"/>
      <c r="H739" s="35">
        <v>3000</v>
      </c>
    </row>
    <row r="740" spans="1:8" ht="19.5" customHeight="1">
      <c r="A740" s="43"/>
      <c r="B740" s="44"/>
      <c r="C740" s="40" t="s">
        <v>30</v>
      </c>
      <c r="D740" s="40" t="s">
        <v>30</v>
      </c>
      <c r="E740" s="35">
        <v>196449</v>
      </c>
      <c r="F740" s="35"/>
      <c r="G740" s="35"/>
      <c r="H740" s="35">
        <v>196449</v>
      </c>
    </row>
    <row r="741" spans="1:8" ht="19.5" customHeight="1">
      <c r="A741" s="43"/>
      <c r="B741" s="44"/>
      <c r="C741" s="40" t="s">
        <v>31</v>
      </c>
      <c r="D741" s="40" t="s">
        <v>31</v>
      </c>
      <c r="E741" s="35">
        <v>155346</v>
      </c>
      <c r="F741" s="35">
        <v>260000</v>
      </c>
      <c r="G741" s="35"/>
      <c r="H741" s="35">
        <f>SUM(E741:F741)-G741</f>
        <v>415346</v>
      </c>
    </row>
    <row r="742" spans="1:8" ht="19.5" customHeight="1">
      <c r="A742" s="43"/>
      <c r="B742" s="44"/>
      <c r="C742" s="40" t="s">
        <v>8</v>
      </c>
      <c r="D742" s="40" t="s">
        <v>8</v>
      </c>
      <c r="E742" s="35">
        <v>34974</v>
      </c>
      <c r="F742" s="35"/>
      <c r="G742" s="35"/>
      <c r="H742" s="35">
        <f aca="true" t="shared" si="57" ref="H742:H747">SUM(E742:F742)-G742</f>
        <v>34974</v>
      </c>
    </row>
    <row r="743" spans="1:8" ht="19.5" customHeight="1">
      <c r="A743" s="43"/>
      <c r="B743" s="44"/>
      <c r="C743" s="40" t="s">
        <v>26</v>
      </c>
      <c r="D743" s="40" t="s">
        <v>26</v>
      </c>
      <c r="E743" s="35">
        <v>600</v>
      </c>
      <c r="F743" s="35"/>
      <c r="G743" s="35"/>
      <c r="H743" s="35">
        <f t="shared" si="57"/>
        <v>600</v>
      </c>
    </row>
    <row r="744" spans="1:8" ht="19.5" customHeight="1">
      <c r="A744" s="43"/>
      <c r="B744" s="44"/>
      <c r="C744" s="40" t="s">
        <v>32</v>
      </c>
      <c r="D744" s="40" t="s">
        <v>32</v>
      </c>
      <c r="E744" s="35">
        <v>5600</v>
      </c>
      <c r="F744" s="35"/>
      <c r="G744" s="35"/>
      <c r="H744" s="35">
        <f t="shared" si="57"/>
        <v>5600</v>
      </c>
    </row>
    <row r="745" spans="1:8" ht="19.5" customHeight="1">
      <c r="A745" s="43"/>
      <c r="B745" s="44"/>
      <c r="C745" s="40" t="s">
        <v>33</v>
      </c>
      <c r="D745" s="40" t="s">
        <v>33</v>
      </c>
      <c r="E745" s="35">
        <v>116710</v>
      </c>
      <c r="F745" s="35"/>
      <c r="G745" s="35"/>
      <c r="H745" s="35">
        <f t="shared" si="57"/>
        <v>116710</v>
      </c>
    </row>
    <row r="746" spans="1:8" ht="19.5" customHeight="1">
      <c r="A746" s="43"/>
      <c r="B746" s="44"/>
      <c r="C746" s="40" t="s">
        <v>34</v>
      </c>
      <c r="D746" s="40"/>
      <c r="E746" s="35">
        <v>2600</v>
      </c>
      <c r="F746" s="35"/>
      <c r="G746" s="35"/>
      <c r="H746" s="35">
        <f t="shared" si="57"/>
        <v>2600</v>
      </c>
    </row>
    <row r="747" spans="1:8" ht="19.5" customHeight="1">
      <c r="A747" s="43"/>
      <c r="B747" s="44"/>
      <c r="C747" s="40" t="s">
        <v>66</v>
      </c>
      <c r="D747" s="40"/>
      <c r="E747" s="35">
        <v>260000</v>
      </c>
      <c r="F747" s="35"/>
      <c r="G747" s="35">
        <v>260000</v>
      </c>
      <c r="H747" s="35">
        <f t="shared" si="57"/>
        <v>0</v>
      </c>
    </row>
    <row r="748" spans="1:8" ht="19.5" customHeight="1">
      <c r="A748" s="45"/>
      <c r="B748" s="46"/>
      <c r="C748" s="49" t="s">
        <v>9</v>
      </c>
      <c r="D748" s="49" t="s">
        <v>9</v>
      </c>
      <c r="E748" s="41">
        <f>SUM(E732:E747)</f>
        <v>3089304</v>
      </c>
      <c r="F748" s="41">
        <f>SUM(F732:F747)</f>
        <v>261035</v>
      </c>
      <c r="G748" s="41">
        <f>SUM(G732:G747)</f>
        <v>261035</v>
      </c>
      <c r="H748" s="41">
        <f>SUM(H732:H747)</f>
        <v>3089304</v>
      </c>
    </row>
    <row r="749" spans="1:8" ht="19.5" customHeight="1">
      <c r="A749" s="43" t="s">
        <v>38</v>
      </c>
      <c r="B749" s="44" t="s">
        <v>56</v>
      </c>
      <c r="C749" s="40" t="s">
        <v>8</v>
      </c>
      <c r="D749" s="40" t="s">
        <v>8</v>
      </c>
      <c r="E749" s="35"/>
      <c r="F749" s="35">
        <v>10591</v>
      </c>
      <c r="G749" s="35"/>
      <c r="H749" s="35">
        <f>SUM(E749:F749)</f>
        <v>10591</v>
      </c>
    </row>
    <row r="750" spans="1:8" ht="19.5" customHeight="1">
      <c r="A750" s="45"/>
      <c r="B750" s="46"/>
      <c r="C750" s="49" t="s">
        <v>9</v>
      </c>
      <c r="D750" s="49" t="s">
        <v>9</v>
      </c>
      <c r="E750" s="26">
        <f>SUM(E749)</f>
        <v>0</v>
      </c>
      <c r="F750" s="26">
        <f>SUM(F749)</f>
        <v>10591</v>
      </c>
      <c r="G750" s="26">
        <f>SUM(G749)</f>
        <v>0</v>
      </c>
      <c r="H750" s="26">
        <f>SUM(H749)</f>
        <v>10591</v>
      </c>
    </row>
    <row r="751" spans="1:8" ht="19.5" customHeight="1">
      <c r="A751" s="43" t="s">
        <v>38</v>
      </c>
      <c r="B751" s="44" t="s">
        <v>41</v>
      </c>
      <c r="C751" s="40" t="s">
        <v>33</v>
      </c>
      <c r="D751" s="40" t="s">
        <v>33</v>
      </c>
      <c r="E751" s="35">
        <v>25622</v>
      </c>
      <c r="F751" s="35"/>
      <c r="G751" s="35"/>
      <c r="H751" s="35">
        <f>SUM(E751:F751)</f>
        <v>25622</v>
      </c>
    </row>
    <row r="752" spans="1:8" ht="19.5" customHeight="1">
      <c r="A752" s="45"/>
      <c r="B752" s="46"/>
      <c r="C752" s="49" t="s">
        <v>9</v>
      </c>
      <c r="D752" s="49" t="s">
        <v>9</v>
      </c>
      <c r="E752" s="26">
        <f>SUM(E751)</f>
        <v>25622</v>
      </c>
      <c r="F752" s="26">
        <f>SUM(F751)</f>
        <v>0</v>
      </c>
      <c r="G752" s="26">
        <f>SUM(G751)</f>
        <v>0</v>
      </c>
      <c r="H752" s="26">
        <f>SUM(H751)</f>
        <v>25622</v>
      </c>
    </row>
    <row r="753" spans="1:8" ht="19.5" customHeight="1">
      <c r="A753" s="43" t="s">
        <v>52</v>
      </c>
      <c r="B753" s="44" t="s">
        <v>99</v>
      </c>
      <c r="C753" s="40" t="s">
        <v>29</v>
      </c>
      <c r="D753" s="40" t="s">
        <v>29</v>
      </c>
      <c r="E753" s="35">
        <v>1578</v>
      </c>
      <c r="F753" s="35"/>
      <c r="G753" s="35"/>
      <c r="H753" s="35">
        <v>1578</v>
      </c>
    </row>
    <row r="754" spans="1:8" ht="19.5" customHeight="1">
      <c r="A754" s="43"/>
      <c r="B754" s="44"/>
      <c r="C754" s="40" t="s">
        <v>20</v>
      </c>
      <c r="D754" s="40" t="s">
        <v>20</v>
      </c>
      <c r="E754" s="35">
        <v>138412</v>
      </c>
      <c r="F754" s="35"/>
      <c r="G754" s="35"/>
      <c r="H754" s="35">
        <v>138412</v>
      </c>
    </row>
    <row r="755" spans="1:8" ht="19.5" customHeight="1">
      <c r="A755" s="43"/>
      <c r="B755" s="44"/>
      <c r="C755" s="40" t="s">
        <v>21</v>
      </c>
      <c r="D755" s="40" t="s">
        <v>21</v>
      </c>
      <c r="E755" s="35">
        <v>11985</v>
      </c>
      <c r="F755" s="35"/>
      <c r="G755" s="35"/>
      <c r="H755" s="35">
        <v>11985</v>
      </c>
    </row>
    <row r="756" spans="1:8" ht="19.5" customHeight="1">
      <c r="A756" s="43"/>
      <c r="B756" s="44"/>
      <c r="C756" s="40" t="s">
        <v>22</v>
      </c>
      <c r="D756" s="40" t="s">
        <v>22</v>
      </c>
      <c r="E756" s="35">
        <v>25058</v>
      </c>
      <c r="F756" s="35"/>
      <c r="G756" s="35"/>
      <c r="H756" s="35">
        <v>25058</v>
      </c>
    </row>
    <row r="757" spans="1:8" ht="19.5" customHeight="1">
      <c r="A757" s="43"/>
      <c r="B757" s="44"/>
      <c r="C757" s="40" t="s">
        <v>23</v>
      </c>
      <c r="D757" s="40" t="s">
        <v>23</v>
      </c>
      <c r="E757" s="35">
        <v>3516</v>
      </c>
      <c r="F757" s="35"/>
      <c r="G757" s="35"/>
      <c r="H757" s="35">
        <v>3516</v>
      </c>
    </row>
    <row r="758" spans="1:8" ht="19.5" customHeight="1">
      <c r="A758" s="43"/>
      <c r="B758" s="44"/>
      <c r="C758" s="40" t="s">
        <v>12</v>
      </c>
      <c r="D758" s="40" t="s">
        <v>12</v>
      </c>
      <c r="E758" s="35">
        <v>1200</v>
      </c>
      <c r="F758" s="35"/>
      <c r="G758" s="35"/>
      <c r="H758" s="35">
        <v>1200</v>
      </c>
    </row>
    <row r="759" spans="1:8" ht="19.5" customHeight="1">
      <c r="A759" s="43"/>
      <c r="B759" s="44"/>
      <c r="C759" s="40" t="s">
        <v>30</v>
      </c>
      <c r="D759" s="40" t="s">
        <v>30</v>
      </c>
      <c r="E759" s="35">
        <v>52637</v>
      </c>
      <c r="F759" s="35"/>
      <c r="G759" s="35"/>
      <c r="H759" s="35">
        <v>52637</v>
      </c>
    </row>
    <row r="760" spans="1:8" ht="19.5" customHeight="1">
      <c r="A760" s="43"/>
      <c r="B760" s="44"/>
      <c r="C760" s="40" t="s">
        <v>31</v>
      </c>
      <c r="D760" s="40" t="s">
        <v>31</v>
      </c>
      <c r="E760" s="35">
        <v>11357</v>
      </c>
      <c r="F760" s="35"/>
      <c r="G760" s="35"/>
      <c r="H760" s="35">
        <v>11357</v>
      </c>
    </row>
    <row r="761" spans="1:8" ht="19.5" customHeight="1">
      <c r="A761" s="43"/>
      <c r="B761" s="44"/>
      <c r="C761" s="40" t="s">
        <v>8</v>
      </c>
      <c r="D761" s="40" t="s">
        <v>8</v>
      </c>
      <c r="E761" s="35">
        <v>5735</v>
      </c>
      <c r="F761" s="35"/>
      <c r="G761" s="35"/>
      <c r="H761" s="35">
        <v>5735</v>
      </c>
    </row>
    <row r="762" spans="1:8" ht="19.5" customHeight="1">
      <c r="A762" s="43"/>
      <c r="B762" s="44"/>
      <c r="C762" s="40" t="s">
        <v>26</v>
      </c>
      <c r="D762" s="40" t="s">
        <v>26</v>
      </c>
      <c r="E762" s="35"/>
      <c r="F762" s="35"/>
      <c r="G762" s="35"/>
      <c r="H762" s="35">
        <f>SUM(E762:F762)-G762</f>
        <v>0</v>
      </c>
    </row>
    <row r="763" spans="1:8" ht="19.5" customHeight="1">
      <c r="A763" s="43"/>
      <c r="B763" s="44"/>
      <c r="C763" s="40" t="s">
        <v>33</v>
      </c>
      <c r="D763" s="40" t="s">
        <v>33</v>
      </c>
      <c r="E763" s="35">
        <v>6959</v>
      </c>
      <c r="F763" s="35"/>
      <c r="G763" s="35"/>
      <c r="H763" s="35">
        <f>SUM(E763:F763)-G763</f>
        <v>6959</v>
      </c>
    </row>
    <row r="764" spans="1:8" ht="19.5" customHeight="1">
      <c r="A764" s="45"/>
      <c r="B764" s="46"/>
      <c r="C764" s="49" t="s">
        <v>9</v>
      </c>
      <c r="D764" s="49" t="s">
        <v>9</v>
      </c>
      <c r="E764" s="26">
        <f>SUM(E753:E763)</f>
        <v>258437</v>
      </c>
      <c r="F764" s="26">
        <f>SUM(F753:F763)</f>
        <v>0</v>
      </c>
      <c r="G764" s="26">
        <f>SUM(G753:G763)</f>
        <v>0</v>
      </c>
      <c r="H764" s="26">
        <f>SUM(H753:H763)</f>
        <v>258437</v>
      </c>
    </row>
    <row r="765" spans="1:8" ht="19.5" customHeight="1">
      <c r="A765" s="43" t="s">
        <v>52</v>
      </c>
      <c r="B765" s="44" t="s">
        <v>101</v>
      </c>
      <c r="C765" s="40" t="s">
        <v>102</v>
      </c>
      <c r="D765" s="40" t="s">
        <v>102</v>
      </c>
      <c r="E765" s="35"/>
      <c r="F765" s="35">
        <v>25353</v>
      </c>
      <c r="G765" s="35"/>
      <c r="H765" s="35">
        <f>SUM(E765:F765)</f>
        <v>25353</v>
      </c>
    </row>
    <row r="766" spans="1:8" ht="19.5" customHeight="1" thickBot="1">
      <c r="A766" s="43"/>
      <c r="B766" s="44"/>
      <c r="C766" s="48" t="s">
        <v>9</v>
      </c>
      <c r="D766" s="48" t="s">
        <v>9</v>
      </c>
      <c r="E766" s="41">
        <f>SUM(E765:E765)</f>
        <v>0</v>
      </c>
      <c r="F766" s="41">
        <f>SUM(F765:F765)</f>
        <v>25353</v>
      </c>
      <c r="G766" s="41">
        <f>SUM(G765:G765)</f>
        <v>0</v>
      </c>
      <c r="H766" s="41">
        <f>SUM(H765:H765)</f>
        <v>25353</v>
      </c>
    </row>
    <row r="767" spans="1:8" ht="19.5" customHeight="1" thickBot="1">
      <c r="A767" s="87" t="s">
        <v>2</v>
      </c>
      <c r="B767" s="87"/>
      <c r="C767" s="87"/>
      <c r="D767" s="87"/>
      <c r="E767" s="57">
        <f>SUM(E766,E764,E752,E750,E748)</f>
        <v>3373363</v>
      </c>
      <c r="F767" s="57">
        <f>SUM(F766,F764,F752,F750,F748)</f>
        <v>296979</v>
      </c>
      <c r="G767" s="57">
        <f>SUM(G766,G764,G752,G750,G748)</f>
        <v>261035</v>
      </c>
      <c r="H767" s="57">
        <f>SUM(H766,H764,H752,H750,H748)</f>
        <v>3409307</v>
      </c>
    </row>
    <row r="768" spans="1:8" s="64" customFormat="1" ht="19.5" customHeight="1" thickBot="1">
      <c r="A768" s="65"/>
      <c r="B768" s="66"/>
      <c r="C768" s="66"/>
      <c r="D768" s="66"/>
      <c r="E768" s="67"/>
      <c r="F768" s="67"/>
      <c r="G768" s="67"/>
      <c r="H768" s="67"/>
    </row>
    <row r="769" spans="1:8" ht="18.75" thickBot="1">
      <c r="A769" s="60"/>
      <c r="B769" s="2"/>
      <c r="C769" s="102"/>
      <c r="D769" s="231" t="s">
        <v>111</v>
      </c>
      <c r="E769" s="194"/>
      <c r="F769" s="194"/>
      <c r="G769" s="194"/>
      <c r="H769" s="194"/>
    </row>
    <row r="770" spans="1:8" ht="12.75" customHeight="1">
      <c r="A770" s="88" t="s">
        <v>0</v>
      </c>
      <c r="B770" s="92"/>
      <c r="C770" s="93"/>
      <c r="D770" s="93"/>
      <c r="E770" s="195"/>
      <c r="F770" s="195"/>
      <c r="G770" s="195"/>
      <c r="H770" s="195"/>
    </row>
    <row r="771" spans="1:8" ht="13.5" thickBot="1">
      <c r="A771" s="89"/>
      <c r="B771" s="85"/>
      <c r="C771" s="86"/>
      <c r="D771" s="86"/>
      <c r="E771" s="191"/>
      <c r="F771" s="191"/>
      <c r="G771" s="191"/>
      <c r="H771" s="191"/>
    </row>
    <row r="772" spans="1:8" ht="13.5" thickBot="1">
      <c r="A772" s="3" t="s">
        <v>3</v>
      </c>
      <c r="B772" s="4" t="s">
        <v>4</v>
      </c>
      <c r="C772" s="5" t="s">
        <v>5</v>
      </c>
      <c r="D772" s="5" t="s">
        <v>5</v>
      </c>
      <c r="E772" s="192"/>
      <c r="F772" s="192"/>
      <c r="G772" s="192"/>
      <c r="H772" s="192"/>
    </row>
    <row r="773" spans="1:8" ht="13.5" thickBot="1">
      <c r="A773" s="6">
        <v>1</v>
      </c>
      <c r="B773" s="7">
        <v>2</v>
      </c>
      <c r="C773" s="8">
        <v>3</v>
      </c>
      <c r="D773" s="8">
        <v>3</v>
      </c>
      <c r="E773" s="193">
        <v>4</v>
      </c>
      <c r="F773" s="193">
        <v>4</v>
      </c>
      <c r="G773" s="193">
        <v>4</v>
      </c>
      <c r="H773" s="193">
        <v>4</v>
      </c>
    </row>
    <row r="774" spans="1:8" ht="19.5" customHeight="1">
      <c r="A774" s="43" t="s">
        <v>38</v>
      </c>
      <c r="B774" s="44" t="s">
        <v>48</v>
      </c>
      <c r="C774" s="40" t="s">
        <v>29</v>
      </c>
      <c r="D774" s="40" t="s">
        <v>29</v>
      </c>
      <c r="E774" s="35">
        <v>12000</v>
      </c>
      <c r="F774" s="35"/>
      <c r="G774" s="35"/>
      <c r="H774" s="35">
        <v>12000</v>
      </c>
    </row>
    <row r="775" spans="1:8" ht="19.5" customHeight="1">
      <c r="A775" s="43"/>
      <c r="B775" s="44"/>
      <c r="C775" s="40" t="s">
        <v>102</v>
      </c>
      <c r="D775" s="40"/>
      <c r="E775" s="35">
        <v>1000</v>
      </c>
      <c r="F775" s="35"/>
      <c r="G775" s="35"/>
      <c r="H775" s="35">
        <f>SUM(E775:F775)-G775</f>
        <v>1000</v>
      </c>
    </row>
    <row r="776" spans="1:8" ht="19.5" customHeight="1">
      <c r="A776" s="43"/>
      <c r="B776" s="44"/>
      <c r="C776" s="40" t="s">
        <v>20</v>
      </c>
      <c r="D776" s="40" t="s">
        <v>20</v>
      </c>
      <c r="E776" s="35">
        <v>1361026</v>
      </c>
      <c r="F776" s="35"/>
      <c r="G776" s="35"/>
      <c r="H776" s="35">
        <f aca="true" t="shared" si="58" ref="H776:H787">SUM(E776:F776)-G776</f>
        <v>1361026</v>
      </c>
    </row>
    <row r="777" spans="1:8" ht="19.5" customHeight="1">
      <c r="A777" s="43"/>
      <c r="B777" s="44"/>
      <c r="C777" s="40" t="s">
        <v>21</v>
      </c>
      <c r="D777" s="40" t="s">
        <v>21</v>
      </c>
      <c r="E777" s="35">
        <v>115636</v>
      </c>
      <c r="F777" s="35"/>
      <c r="G777" s="35"/>
      <c r="H777" s="35">
        <f t="shared" si="58"/>
        <v>115636</v>
      </c>
    </row>
    <row r="778" spans="1:8" ht="19.5" customHeight="1">
      <c r="A778" s="43"/>
      <c r="B778" s="44"/>
      <c r="C778" s="40" t="s">
        <v>22</v>
      </c>
      <c r="D778" s="40" t="s">
        <v>22</v>
      </c>
      <c r="E778" s="35">
        <v>250577</v>
      </c>
      <c r="F778" s="35"/>
      <c r="G778" s="35"/>
      <c r="H778" s="35">
        <f t="shared" si="58"/>
        <v>250577</v>
      </c>
    </row>
    <row r="779" spans="1:8" ht="19.5" customHeight="1">
      <c r="A779" s="43"/>
      <c r="B779" s="44"/>
      <c r="C779" s="40" t="s">
        <v>23</v>
      </c>
      <c r="D779" s="40" t="s">
        <v>23</v>
      </c>
      <c r="E779" s="35">
        <v>35276</v>
      </c>
      <c r="F779" s="35"/>
      <c r="G779" s="35"/>
      <c r="H779" s="35">
        <f t="shared" si="58"/>
        <v>35276</v>
      </c>
    </row>
    <row r="780" spans="1:8" ht="19.5" customHeight="1">
      <c r="A780" s="43"/>
      <c r="B780" s="44"/>
      <c r="C780" s="40" t="s">
        <v>12</v>
      </c>
      <c r="D780" s="40" t="s">
        <v>12</v>
      </c>
      <c r="E780" s="35">
        <v>10000</v>
      </c>
      <c r="F780" s="35"/>
      <c r="G780" s="35"/>
      <c r="H780" s="35">
        <f t="shared" si="58"/>
        <v>10000</v>
      </c>
    </row>
    <row r="781" spans="1:8" ht="19.5" customHeight="1">
      <c r="A781" s="43"/>
      <c r="B781" s="44"/>
      <c r="C781" s="40" t="s">
        <v>87</v>
      </c>
      <c r="D781" s="40" t="s">
        <v>87</v>
      </c>
      <c r="E781" s="35">
        <v>3000</v>
      </c>
      <c r="F781" s="35"/>
      <c r="G781" s="35"/>
      <c r="H781" s="35">
        <f t="shared" si="58"/>
        <v>3000</v>
      </c>
    </row>
    <row r="782" spans="1:8" ht="19.5" customHeight="1">
      <c r="A782" s="43"/>
      <c r="B782" s="44"/>
      <c r="C782" s="40" t="s">
        <v>30</v>
      </c>
      <c r="D782" s="40" t="s">
        <v>30</v>
      </c>
      <c r="E782" s="35">
        <v>66890</v>
      </c>
      <c r="F782" s="35"/>
      <c r="G782" s="35"/>
      <c r="H782" s="35">
        <f t="shared" si="58"/>
        <v>66890</v>
      </c>
    </row>
    <row r="783" spans="1:8" ht="19.5" customHeight="1">
      <c r="A783" s="43"/>
      <c r="B783" s="44"/>
      <c r="C783" s="40" t="s">
        <v>31</v>
      </c>
      <c r="D783" s="40" t="s">
        <v>31</v>
      </c>
      <c r="E783" s="35">
        <v>1000</v>
      </c>
      <c r="F783" s="35"/>
      <c r="G783" s="35"/>
      <c r="H783" s="35">
        <f t="shared" si="58"/>
        <v>1000</v>
      </c>
    </row>
    <row r="784" spans="1:8" ht="19.5" customHeight="1">
      <c r="A784" s="43"/>
      <c r="B784" s="44"/>
      <c r="C784" s="40" t="s">
        <v>8</v>
      </c>
      <c r="D784" s="40" t="s">
        <v>8</v>
      </c>
      <c r="E784" s="35">
        <v>20000</v>
      </c>
      <c r="F784" s="35"/>
      <c r="G784" s="35"/>
      <c r="H784" s="35">
        <f t="shared" si="58"/>
        <v>20000</v>
      </c>
    </row>
    <row r="785" spans="1:8" ht="19.5" customHeight="1">
      <c r="A785" s="43"/>
      <c r="B785" s="44"/>
      <c r="C785" s="40" t="s">
        <v>26</v>
      </c>
      <c r="D785" s="40" t="s">
        <v>26</v>
      </c>
      <c r="E785" s="35">
        <v>4000</v>
      </c>
      <c r="F785" s="35"/>
      <c r="G785" s="35"/>
      <c r="H785" s="35">
        <f t="shared" si="58"/>
        <v>4000</v>
      </c>
    </row>
    <row r="786" spans="1:8" ht="19.5" customHeight="1">
      <c r="A786" s="43"/>
      <c r="B786" s="44"/>
      <c r="C786" s="40" t="s">
        <v>32</v>
      </c>
      <c r="D786" s="40" t="s">
        <v>32</v>
      </c>
      <c r="E786" s="35">
        <v>8000</v>
      </c>
      <c r="F786" s="35"/>
      <c r="G786" s="35"/>
      <c r="H786" s="35">
        <f t="shared" si="58"/>
        <v>8000</v>
      </c>
    </row>
    <row r="787" spans="1:8" ht="19.5" customHeight="1">
      <c r="A787" s="43"/>
      <c r="B787" s="44"/>
      <c r="C787" s="40" t="s">
        <v>33</v>
      </c>
      <c r="D787" s="40" t="s">
        <v>33</v>
      </c>
      <c r="E787" s="35">
        <v>96686</v>
      </c>
      <c r="F787" s="35"/>
      <c r="G787" s="35"/>
      <c r="H787" s="35">
        <f t="shared" si="58"/>
        <v>96686</v>
      </c>
    </row>
    <row r="788" spans="1:8" ht="19.5" customHeight="1">
      <c r="A788" s="43"/>
      <c r="B788" s="44"/>
      <c r="C788" s="40" t="s">
        <v>66</v>
      </c>
      <c r="D788" s="40" t="s">
        <v>66</v>
      </c>
      <c r="E788" s="35"/>
      <c r="F788" s="35"/>
      <c r="G788" s="35"/>
      <c r="H788" s="35"/>
    </row>
    <row r="789" spans="1:8" ht="19.5" customHeight="1">
      <c r="A789" s="45"/>
      <c r="B789" s="46"/>
      <c r="C789" s="49" t="s">
        <v>9</v>
      </c>
      <c r="D789" s="49" t="s">
        <v>9</v>
      </c>
      <c r="E789" s="41">
        <f>SUM(E774:E788)</f>
        <v>1985091</v>
      </c>
      <c r="F789" s="41">
        <f>SUM(F774:F788)</f>
        <v>0</v>
      </c>
      <c r="G789" s="41">
        <f>SUM(G774:G788)</f>
        <v>0</v>
      </c>
      <c r="H789" s="41">
        <f>SUM(H774:H788)</f>
        <v>1985091</v>
      </c>
    </row>
    <row r="790" spans="1:8" ht="19.5" customHeight="1">
      <c r="A790" s="43" t="s">
        <v>38</v>
      </c>
      <c r="B790" s="44" t="s">
        <v>56</v>
      </c>
      <c r="C790" s="40" t="s">
        <v>8</v>
      </c>
      <c r="D790" s="40" t="s">
        <v>8</v>
      </c>
      <c r="E790" s="35"/>
      <c r="F790" s="35">
        <v>8547</v>
      </c>
      <c r="G790" s="35"/>
      <c r="H790" s="35">
        <f>SUM(E790:F790)</f>
        <v>8547</v>
      </c>
    </row>
    <row r="791" spans="1:8" ht="19.5" customHeight="1">
      <c r="A791" s="45"/>
      <c r="B791" s="46"/>
      <c r="C791" s="49" t="s">
        <v>9</v>
      </c>
      <c r="D791" s="49" t="s">
        <v>9</v>
      </c>
      <c r="E791" s="26">
        <f>SUM(E790)</f>
        <v>0</v>
      </c>
      <c r="F791" s="26">
        <f>SUM(F790)</f>
        <v>8547</v>
      </c>
      <c r="G791" s="26">
        <f>SUM(G790)</f>
        <v>0</v>
      </c>
      <c r="H791" s="26">
        <f>SUM(H790)</f>
        <v>8547</v>
      </c>
    </row>
    <row r="792" spans="1:8" ht="19.5" customHeight="1">
      <c r="A792" s="43" t="s">
        <v>38</v>
      </c>
      <c r="B792" s="44" t="s">
        <v>41</v>
      </c>
      <c r="C792" s="40" t="s">
        <v>33</v>
      </c>
      <c r="D792" s="40" t="s">
        <v>33</v>
      </c>
      <c r="E792" s="35">
        <v>14558</v>
      </c>
      <c r="F792" s="35"/>
      <c r="G792" s="35"/>
      <c r="H792" s="35">
        <f>SUM(E792:F792)</f>
        <v>14558</v>
      </c>
    </row>
    <row r="793" spans="1:8" ht="19.5" customHeight="1">
      <c r="A793" s="45"/>
      <c r="B793" s="46"/>
      <c r="C793" s="49" t="s">
        <v>9</v>
      </c>
      <c r="D793" s="49" t="s">
        <v>9</v>
      </c>
      <c r="E793" s="26">
        <f>SUM(E792)</f>
        <v>14558</v>
      </c>
      <c r="F793" s="26">
        <f>SUM(F792)</f>
        <v>0</v>
      </c>
      <c r="G793" s="26">
        <f>SUM(G792)</f>
        <v>0</v>
      </c>
      <c r="H793" s="26">
        <f>SUM(H792)</f>
        <v>14558</v>
      </c>
    </row>
    <row r="794" spans="1:8" ht="17.25" customHeight="1">
      <c r="A794" s="43" t="s">
        <v>89</v>
      </c>
      <c r="B794" s="44" t="s">
        <v>90</v>
      </c>
      <c r="C794" s="40" t="s">
        <v>91</v>
      </c>
      <c r="D794" s="40" t="s">
        <v>91</v>
      </c>
      <c r="E794" s="35">
        <v>276</v>
      </c>
      <c r="F794" s="35"/>
      <c r="G794" s="35"/>
      <c r="H794" s="35">
        <f>SUM(E794:F794)</f>
        <v>276</v>
      </c>
    </row>
    <row r="795" spans="1:8" ht="19.5" customHeight="1">
      <c r="A795" s="43"/>
      <c r="B795" s="44"/>
      <c r="C795" s="48" t="s">
        <v>9</v>
      </c>
      <c r="D795" s="48" t="s">
        <v>9</v>
      </c>
      <c r="E795" s="41">
        <f>SUM(E794)</f>
        <v>276</v>
      </c>
      <c r="F795" s="41">
        <f>SUM(F794)</f>
        <v>0</v>
      </c>
      <c r="G795" s="41">
        <f>SUM(G794)</f>
        <v>0</v>
      </c>
      <c r="H795" s="41">
        <f>SUM(H794)</f>
        <v>276</v>
      </c>
    </row>
    <row r="796" spans="1:8" ht="19.5" customHeight="1">
      <c r="A796" s="43" t="s">
        <v>52</v>
      </c>
      <c r="B796" s="44" t="s">
        <v>99</v>
      </c>
      <c r="C796" s="40" t="s">
        <v>29</v>
      </c>
      <c r="D796" s="40" t="s">
        <v>29</v>
      </c>
      <c r="E796" s="35">
        <v>2197</v>
      </c>
      <c r="F796" s="35"/>
      <c r="G796" s="35"/>
      <c r="H796" s="35">
        <v>2197</v>
      </c>
    </row>
    <row r="797" spans="1:8" ht="19.5" customHeight="1">
      <c r="A797" s="43"/>
      <c r="B797" s="44"/>
      <c r="C797" s="40" t="s">
        <v>25</v>
      </c>
      <c r="D797" s="40" t="s">
        <v>25</v>
      </c>
      <c r="E797" s="35">
        <v>2000</v>
      </c>
      <c r="F797" s="35"/>
      <c r="G797" s="35"/>
      <c r="H797" s="35">
        <v>2000</v>
      </c>
    </row>
    <row r="798" spans="1:8" ht="19.5" customHeight="1">
      <c r="A798" s="43"/>
      <c r="B798" s="44"/>
      <c r="C798" s="40" t="s">
        <v>20</v>
      </c>
      <c r="D798" s="40" t="s">
        <v>20</v>
      </c>
      <c r="E798" s="35">
        <v>147086</v>
      </c>
      <c r="F798" s="35"/>
      <c r="G798" s="35"/>
      <c r="H798" s="35">
        <v>147086</v>
      </c>
    </row>
    <row r="799" spans="1:8" ht="19.5" customHeight="1">
      <c r="A799" s="43"/>
      <c r="B799" s="44"/>
      <c r="C799" s="40" t="s">
        <v>21</v>
      </c>
      <c r="D799" s="40" t="s">
        <v>21</v>
      </c>
      <c r="E799" s="35">
        <v>10789</v>
      </c>
      <c r="F799" s="35"/>
      <c r="G799" s="35"/>
      <c r="H799" s="35">
        <f>SUM(E799:F799)-G799</f>
        <v>10789</v>
      </c>
    </row>
    <row r="800" spans="1:8" ht="19.5" customHeight="1">
      <c r="A800" s="43"/>
      <c r="B800" s="44"/>
      <c r="C800" s="40" t="s">
        <v>22</v>
      </c>
      <c r="D800" s="40" t="s">
        <v>22</v>
      </c>
      <c r="E800" s="35">
        <v>26068</v>
      </c>
      <c r="F800" s="35"/>
      <c r="G800" s="35"/>
      <c r="H800" s="35">
        <v>26068</v>
      </c>
    </row>
    <row r="801" spans="1:8" ht="19.5" customHeight="1">
      <c r="A801" s="43"/>
      <c r="B801" s="44"/>
      <c r="C801" s="40" t="s">
        <v>23</v>
      </c>
      <c r="D801" s="40" t="s">
        <v>23</v>
      </c>
      <c r="E801" s="35">
        <v>3658</v>
      </c>
      <c r="F801" s="35"/>
      <c r="G801" s="35"/>
      <c r="H801" s="35">
        <v>3658</v>
      </c>
    </row>
    <row r="802" spans="1:8" ht="19.5" customHeight="1">
      <c r="A802" s="43"/>
      <c r="B802" s="44"/>
      <c r="C802" s="40" t="s">
        <v>12</v>
      </c>
      <c r="D802" s="40" t="s">
        <v>12</v>
      </c>
      <c r="E802" s="35">
        <v>14496</v>
      </c>
      <c r="F802" s="35"/>
      <c r="G802" s="35"/>
      <c r="H802" s="35">
        <f>SUM(E802:F802)-G802</f>
        <v>14496</v>
      </c>
    </row>
    <row r="803" spans="1:8" ht="19.5" customHeight="1">
      <c r="A803" s="43"/>
      <c r="B803" s="44"/>
      <c r="C803" s="40" t="s">
        <v>30</v>
      </c>
      <c r="D803" s="40" t="s">
        <v>30</v>
      </c>
      <c r="E803" s="35">
        <v>89543</v>
      </c>
      <c r="F803" s="35"/>
      <c r="G803" s="35"/>
      <c r="H803" s="35">
        <f>SUM(E803:F803)</f>
        <v>89543</v>
      </c>
    </row>
    <row r="804" spans="1:8" ht="19.5" customHeight="1">
      <c r="A804" s="43"/>
      <c r="B804" s="44"/>
      <c r="C804" s="40" t="s">
        <v>31</v>
      </c>
      <c r="D804" s="40" t="s">
        <v>31</v>
      </c>
      <c r="E804" s="35">
        <v>6000</v>
      </c>
      <c r="F804" s="35"/>
      <c r="G804" s="35"/>
      <c r="H804" s="35">
        <v>6000</v>
      </c>
    </row>
    <row r="805" spans="1:8" ht="19.5" customHeight="1">
      <c r="A805" s="43"/>
      <c r="B805" s="44"/>
      <c r="C805" s="40" t="s">
        <v>8</v>
      </c>
      <c r="D805" s="40" t="s">
        <v>8</v>
      </c>
      <c r="E805" s="35">
        <v>19139</v>
      </c>
      <c r="F805" s="35"/>
      <c r="G805" s="35"/>
      <c r="H805" s="35">
        <v>19139</v>
      </c>
    </row>
    <row r="806" spans="1:8" ht="19.5" customHeight="1">
      <c r="A806" s="43"/>
      <c r="B806" s="44"/>
      <c r="C806" s="40" t="s">
        <v>26</v>
      </c>
      <c r="D806" s="40" t="s">
        <v>26</v>
      </c>
      <c r="E806" s="35">
        <v>1000</v>
      </c>
      <c r="F806" s="35"/>
      <c r="G806" s="35"/>
      <c r="H806" s="35">
        <v>1000</v>
      </c>
    </row>
    <row r="807" spans="1:8" ht="19.5" customHeight="1">
      <c r="A807" s="43"/>
      <c r="B807" s="44"/>
      <c r="C807" s="40" t="s">
        <v>33</v>
      </c>
      <c r="D807" s="40" t="s">
        <v>33</v>
      </c>
      <c r="E807" s="35">
        <v>7650</v>
      </c>
      <c r="F807" s="35"/>
      <c r="G807" s="35"/>
      <c r="H807" s="35">
        <v>7650</v>
      </c>
    </row>
    <row r="808" spans="1:8" ht="19.5" customHeight="1">
      <c r="A808" s="43"/>
      <c r="B808" s="44"/>
      <c r="C808" s="40" t="s">
        <v>35</v>
      </c>
      <c r="D808" s="40" t="s">
        <v>35</v>
      </c>
      <c r="E808" s="35"/>
      <c r="F808" s="35"/>
      <c r="G808" s="35"/>
      <c r="H808" s="35"/>
    </row>
    <row r="809" spans="1:8" ht="19.5" customHeight="1">
      <c r="A809" s="45"/>
      <c r="B809" s="46"/>
      <c r="C809" s="49" t="s">
        <v>9</v>
      </c>
      <c r="D809" s="49" t="s">
        <v>9</v>
      </c>
      <c r="E809" s="26">
        <f>SUM(E796:E808)</f>
        <v>329626</v>
      </c>
      <c r="F809" s="26">
        <f>SUM(F796:F808)</f>
        <v>0</v>
      </c>
      <c r="G809" s="26">
        <f>SUM(G796:G808)</f>
        <v>0</v>
      </c>
      <c r="H809" s="26">
        <f>SUM(H796:H808)</f>
        <v>329626</v>
      </c>
    </row>
    <row r="810" spans="1:8" ht="19.5" customHeight="1">
      <c r="A810" s="43" t="s">
        <v>52</v>
      </c>
      <c r="B810" s="44" t="s">
        <v>101</v>
      </c>
      <c r="C810" s="40" t="s">
        <v>102</v>
      </c>
      <c r="D810" s="40" t="s">
        <v>102</v>
      </c>
      <c r="E810" s="35"/>
      <c r="F810" s="35">
        <v>39150</v>
      </c>
      <c r="G810" s="35"/>
      <c r="H810" s="35">
        <f>SUM(E810:F810)</f>
        <v>39150</v>
      </c>
    </row>
    <row r="811" spans="1:8" ht="19.5" customHeight="1" thickBot="1">
      <c r="A811" s="43"/>
      <c r="B811" s="44"/>
      <c r="C811" s="48" t="s">
        <v>9</v>
      </c>
      <c r="D811" s="48" t="s">
        <v>9</v>
      </c>
      <c r="E811" s="41">
        <f>SUM(E810:E810)</f>
        <v>0</v>
      </c>
      <c r="F811" s="41">
        <f>SUM(F810:F810)</f>
        <v>39150</v>
      </c>
      <c r="G811" s="41">
        <f>SUM(G810:G810)</f>
        <v>0</v>
      </c>
      <c r="H811" s="41">
        <f>SUM(H810:H810)</f>
        <v>39150</v>
      </c>
    </row>
    <row r="812" spans="1:8" ht="19.5" customHeight="1" thickBot="1">
      <c r="A812" s="87" t="s">
        <v>2</v>
      </c>
      <c r="B812" s="87"/>
      <c r="C812" s="87"/>
      <c r="D812" s="87"/>
      <c r="E812" s="57">
        <f>SUM(E789,E791,E793,E795,E809,E811)</f>
        <v>2329551</v>
      </c>
      <c r="F812" s="57">
        <f>SUM(F789,F791,F793,F795,F809,F811)</f>
        <v>47697</v>
      </c>
      <c r="G812" s="57">
        <f>SUM(G789,G791,G793,G795,G809,G811)</f>
        <v>0</v>
      </c>
      <c r="H812" s="57">
        <f>SUM(H789,H791,H793,H795,H809,H811)</f>
        <v>2377248</v>
      </c>
    </row>
    <row r="813" spans="1:8" s="64" customFormat="1" ht="19.5" customHeight="1" thickBot="1">
      <c r="A813" s="65"/>
      <c r="B813" s="66"/>
      <c r="C813" s="66"/>
      <c r="D813" s="66"/>
      <c r="E813" s="67"/>
      <c r="F813" s="67"/>
      <c r="G813" s="67"/>
      <c r="H813" s="67"/>
    </row>
    <row r="814" spans="1:8" ht="18.75" thickBot="1">
      <c r="A814" s="326" t="s">
        <v>112</v>
      </c>
      <c r="B814" s="327"/>
      <c r="C814" s="327"/>
      <c r="D814" s="327"/>
      <c r="E814" s="194"/>
      <c r="F814" s="194"/>
      <c r="G814" s="194"/>
      <c r="H814" s="194"/>
    </row>
    <row r="815" spans="1:8" ht="12.75" customHeight="1">
      <c r="A815" s="88" t="s">
        <v>0</v>
      </c>
      <c r="B815" s="92"/>
      <c r="C815" s="93"/>
      <c r="D815" s="93"/>
      <c r="E815" s="195"/>
      <c r="F815" s="195"/>
      <c r="G815" s="195"/>
      <c r="H815" s="195"/>
    </row>
    <row r="816" spans="1:8" ht="13.5" thickBot="1">
      <c r="A816" s="89"/>
      <c r="B816" s="85"/>
      <c r="C816" s="86"/>
      <c r="D816" s="86"/>
      <c r="E816" s="191"/>
      <c r="F816" s="191"/>
      <c r="G816" s="191"/>
      <c r="H816" s="191"/>
    </row>
    <row r="817" spans="1:8" ht="13.5" thickBot="1">
      <c r="A817" s="3" t="s">
        <v>3</v>
      </c>
      <c r="B817" s="4" t="s">
        <v>4</v>
      </c>
      <c r="C817" s="5" t="s">
        <v>5</v>
      </c>
      <c r="D817" s="5" t="s">
        <v>5</v>
      </c>
      <c r="E817" s="192"/>
      <c r="F817" s="192"/>
      <c r="G817" s="192"/>
      <c r="H817" s="192"/>
    </row>
    <row r="818" spans="1:8" ht="13.5" thickBot="1">
      <c r="A818" s="6">
        <v>1</v>
      </c>
      <c r="B818" s="7">
        <v>2</v>
      </c>
      <c r="C818" s="8">
        <v>3</v>
      </c>
      <c r="D818" s="8">
        <v>3</v>
      </c>
      <c r="E818" s="193">
        <v>4</v>
      </c>
      <c r="F818" s="193">
        <v>4</v>
      </c>
      <c r="G818" s="193">
        <v>4</v>
      </c>
      <c r="H818" s="193">
        <v>4</v>
      </c>
    </row>
    <row r="819" spans="1:8" ht="19.5" customHeight="1">
      <c r="A819" s="43" t="s">
        <v>38</v>
      </c>
      <c r="B819" s="44" t="s">
        <v>48</v>
      </c>
      <c r="C819" s="40" t="s">
        <v>29</v>
      </c>
      <c r="D819" s="40" t="s">
        <v>29</v>
      </c>
      <c r="E819" s="35">
        <v>113237</v>
      </c>
      <c r="F819" s="35"/>
      <c r="G819" s="35"/>
      <c r="H819" s="35">
        <v>113237</v>
      </c>
    </row>
    <row r="820" spans="1:8" ht="19.5" customHeight="1">
      <c r="A820" s="43"/>
      <c r="B820" s="44"/>
      <c r="C820" s="40" t="s">
        <v>102</v>
      </c>
      <c r="D820" s="40" t="s">
        <v>102</v>
      </c>
      <c r="E820" s="35">
        <v>1000</v>
      </c>
      <c r="F820" s="35"/>
      <c r="G820" s="35"/>
      <c r="H820" s="35">
        <f>SUM(E820:F820)</f>
        <v>1000</v>
      </c>
    </row>
    <row r="821" spans="1:8" ht="19.5" customHeight="1">
      <c r="A821" s="43"/>
      <c r="B821" s="44"/>
      <c r="C821" s="40" t="s">
        <v>20</v>
      </c>
      <c r="D821" s="40" t="s">
        <v>20</v>
      </c>
      <c r="E821" s="35">
        <v>1593561</v>
      </c>
      <c r="F821" s="35"/>
      <c r="G821" s="35"/>
      <c r="H821" s="35">
        <f aca="true" t="shared" si="59" ref="H821:H832">SUM(E821:F821)</f>
        <v>1593561</v>
      </c>
    </row>
    <row r="822" spans="1:8" ht="19.5" customHeight="1">
      <c r="A822" s="43"/>
      <c r="B822" s="44"/>
      <c r="C822" s="40" t="s">
        <v>21</v>
      </c>
      <c r="D822" s="40" t="s">
        <v>21</v>
      </c>
      <c r="E822" s="35">
        <v>133493</v>
      </c>
      <c r="F822" s="35"/>
      <c r="G822" s="35"/>
      <c r="H822" s="35">
        <f t="shared" si="59"/>
        <v>133493</v>
      </c>
    </row>
    <row r="823" spans="1:8" ht="19.5" customHeight="1">
      <c r="A823" s="43"/>
      <c r="B823" s="44"/>
      <c r="C823" s="40" t="s">
        <v>22</v>
      </c>
      <c r="D823" s="40" t="s">
        <v>22</v>
      </c>
      <c r="E823" s="35">
        <v>312306</v>
      </c>
      <c r="F823" s="35"/>
      <c r="G823" s="35"/>
      <c r="H823" s="35">
        <f t="shared" si="59"/>
        <v>312306</v>
      </c>
    </row>
    <row r="824" spans="1:8" ht="19.5" customHeight="1">
      <c r="A824" s="43"/>
      <c r="B824" s="44"/>
      <c r="C824" s="40" t="s">
        <v>23</v>
      </c>
      <c r="D824" s="40" t="s">
        <v>23</v>
      </c>
      <c r="E824" s="35">
        <v>45067</v>
      </c>
      <c r="F824" s="35"/>
      <c r="G824" s="35"/>
      <c r="H824" s="35">
        <f t="shared" si="59"/>
        <v>45067</v>
      </c>
    </row>
    <row r="825" spans="1:8" ht="20.25" customHeight="1">
      <c r="A825" s="43"/>
      <c r="B825" s="44"/>
      <c r="C825" s="40" t="s">
        <v>12</v>
      </c>
      <c r="D825" s="40" t="s">
        <v>12</v>
      </c>
      <c r="E825" s="35">
        <v>66328</v>
      </c>
      <c r="F825" s="35"/>
      <c r="G825" s="35"/>
      <c r="H825" s="35">
        <f t="shared" si="59"/>
        <v>66328</v>
      </c>
    </row>
    <row r="826" spans="1:8" ht="19.5" customHeight="1">
      <c r="A826" s="43"/>
      <c r="B826" s="44"/>
      <c r="C826" s="40" t="s">
        <v>87</v>
      </c>
      <c r="D826" s="40" t="s">
        <v>87</v>
      </c>
      <c r="E826" s="35">
        <v>6000</v>
      </c>
      <c r="F826" s="35"/>
      <c r="G826" s="35"/>
      <c r="H826" s="35">
        <f t="shared" si="59"/>
        <v>6000</v>
      </c>
    </row>
    <row r="827" spans="1:8" ht="19.5" customHeight="1">
      <c r="A827" s="43"/>
      <c r="B827" s="44"/>
      <c r="C827" s="40" t="s">
        <v>30</v>
      </c>
      <c r="D827" s="40" t="s">
        <v>30</v>
      </c>
      <c r="E827" s="35">
        <v>137480</v>
      </c>
      <c r="F827" s="35"/>
      <c r="G827" s="35"/>
      <c r="H827" s="35">
        <f t="shared" si="59"/>
        <v>137480</v>
      </c>
    </row>
    <row r="828" spans="1:8" ht="19.5" customHeight="1">
      <c r="A828" s="43"/>
      <c r="B828" s="44"/>
      <c r="C828" s="40" t="s">
        <v>31</v>
      </c>
      <c r="D828" s="40" t="s">
        <v>31</v>
      </c>
      <c r="E828" s="35">
        <v>2000</v>
      </c>
      <c r="F828" s="35"/>
      <c r="G828" s="35"/>
      <c r="H828" s="35">
        <f t="shared" si="59"/>
        <v>2000</v>
      </c>
    </row>
    <row r="829" spans="1:8" ht="19.5" customHeight="1">
      <c r="A829" s="43"/>
      <c r="B829" s="44"/>
      <c r="C829" s="40" t="s">
        <v>8</v>
      </c>
      <c r="D829" s="40" t="s">
        <v>8</v>
      </c>
      <c r="E829" s="35">
        <v>45760</v>
      </c>
      <c r="F829" s="35"/>
      <c r="G829" s="35"/>
      <c r="H829" s="35">
        <f t="shared" si="59"/>
        <v>45760</v>
      </c>
    </row>
    <row r="830" spans="1:8" ht="19.5" customHeight="1">
      <c r="A830" s="43"/>
      <c r="B830" s="44"/>
      <c r="C830" s="40" t="s">
        <v>26</v>
      </c>
      <c r="D830" s="40" t="s">
        <v>26</v>
      </c>
      <c r="E830" s="35">
        <v>5000</v>
      </c>
      <c r="F830" s="35"/>
      <c r="G830" s="35"/>
      <c r="H830" s="35">
        <f t="shared" si="59"/>
        <v>5000</v>
      </c>
    </row>
    <row r="831" spans="1:8" ht="19.5" customHeight="1">
      <c r="A831" s="43"/>
      <c r="B831" s="44"/>
      <c r="C831" s="40" t="s">
        <v>32</v>
      </c>
      <c r="D831" s="40" t="s">
        <v>32</v>
      </c>
      <c r="E831" s="35">
        <v>10098</v>
      </c>
      <c r="F831" s="35"/>
      <c r="G831" s="35"/>
      <c r="H831" s="35">
        <f t="shared" si="59"/>
        <v>10098</v>
      </c>
    </row>
    <row r="832" spans="1:8" ht="19.5" customHeight="1">
      <c r="A832" s="43"/>
      <c r="B832" s="44"/>
      <c r="C832" s="40" t="s">
        <v>33</v>
      </c>
      <c r="D832" s="40" t="s">
        <v>33</v>
      </c>
      <c r="E832" s="35">
        <v>114880</v>
      </c>
      <c r="F832" s="35"/>
      <c r="G832" s="35"/>
      <c r="H832" s="35">
        <f t="shared" si="59"/>
        <v>114880</v>
      </c>
    </row>
    <row r="833" spans="1:8" ht="19.5" customHeight="1">
      <c r="A833" s="43"/>
      <c r="B833" s="44"/>
      <c r="C833" s="40" t="s">
        <v>35</v>
      </c>
      <c r="D833" s="40" t="s">
        <v>35</v>
      </c>
      <c r="E833" s="35"/>
      <c r="F833" s="35"/>
      <c r="G833" s="35"/>
      <c r="H833" s="35"/>
    </row>
    <row r="834" spans="1:8" ht="19.5" customHeight="1">
      <c r="A834" s="45"/>
      <c r="B834" s="46"/>
      <c r="C834" s="49" t="s">
        <v>9</v>
      </c>
      <c r="D834" s="49" t="s">
        <v>9</v>
      </c>
      <c r="E834" s="41">
        <f>SUM(E819:E833)</f>
        <v>2586210</v>
      </c>
      <c r="F834" s="41"/>
      <c r="G834" s="41"/>
      <c r="H834" s="41">
        <f>SUM(H819:H833)</f>
        <v>2586210</v>
      </c>
    </row>
    <row r="835" spans="1:8" ht="19.5" customHeight="1">
      <c r="A835" s="43" t="s">
        <v>38</v>
      </c>
      <c r="B835" s="44" t="s">
        <v>56</v>
      </c>
      <c r="C835" s="40" t="s">
        <v>8</v>
      </c>
      <c r="D835" s="40" t="s">
        <v>8</v>
      </c>
      <c r="E835" s="35"/>
      <c r="F835" s="35">
        <v>8852</v>
      </c>
      <c r="G835" s="35"/>
      <c r="H835" s="35">
        <f>SUM(E835:F835)</f>
        <v>8852</v>
      </c>
    </row>
    <row r="836" spans="1:8" ht="19.5" customHeight="1">
      <c r="A836" s="45"/>
      <c r="B836" s="46"/>
      <c r="C836" s="49" t="s">
        <v>9</v>
      </c>
      <c r="D836" s="49" t="s">
        <v>9</v>
      </c>
      <c r="E836" s="26">
        <f>SUM(E835)</f>
        <v>0</v>
      </c>
      <c r="F836" s="26">
        <f>SUM(F835)</f>
        <v>8852</v>
      </c>
      <c r="G836" s="26"/>
      <c r="H836" s="26">
        <f>SUM(H835)</f>
        <v>8852</v>
      </c>
    </row>
    <row r="837" spans="1:8" ht="19.5" customHeight="1">
      <c r="A837" s="43" t="s">
        <v>38</v>
      </c>
      <c r="B837" s="44" t="s">
        <v>41</v>
      </c>
      <c r="C837" s="40" t="s">
        <v>33</v>
      </c>
      <c r="D837" s="40" t="s">
        <v>33</v>
      </c>
      <c r="E837" s="35">
        <v>11064</v>
      </c>
      <c r="F837" s="35"/>
      <c r="G837" s="35"/>
      <c r="H837" s="35">
        <f>SUM(E837:F837)</f>
        <v>11064</v>
      </c>
    </row>
    <row r="838" spans="1:8" ht="19.5" customHeight="1">
      <c r="A838" s="45"/>
      <c r="B838" s="46"/>
      <c r="C838" s="49" t="s">
        <v>9</v>
      </c>
      <c r="D838" s="49" t="s">
        <v>9</v>
      </c>
      <c r="E838" s="26">
        <f>SUM(E837)</f>
        <v>11064</v>
      </c>
      <c r="F838" s="26"/>
      <c r="G838" s="26"/>
      <c r="H838" s="26">
        <f>SUM(H837)</f>
        <v>11064</v>
      </c>
    </row>
    <row r="839" spans="1:8" ht="19.5" customHeight="1">
      <c r="A839" s="43" t="s">
        <v>52</v>
      </c>
      <c r="B839" s="44" t="s">
        <v>99</v>
      </c>
      <c r="C839" s="40" t="s">
        <v>29</v>
      </c>
      <c r="D839" s="40" t="s">
        <v>29</v>
      </c>
      <c r="E839" s="35">
        <v>10000</v>
      </c>
      <c r="F839" s="35"/>
      <c r="G839" s="35"/>
      <c r="H839" s="35">
        <v>10000</v>
      </c>
    </row>
    <row r="840" spans="1:8" ht="19.5" customHeight="1">
      <c r="A840" s="43"/>
      <c r="B840" s="44"/>
      <c r="C840" s="40" t="s">
        <v>20</v>
      </c>
      <c r="D840" s="40" t="s">
        <v>20</v>
      </c>
      <c r="E840" s="35">
        <v>225743</v>
      </c>
      <c r="F840" s="35"/>
      <c r="G840" s="35"/>
      <c r="H840" s="35">
        <v>225743</v>
      </c>
    </row>
    <row r="841" spans="1:8" ht="19.5" customHeight="1">
      <c r="A841" s="43"/>
      <c r="B841" s="44"/>
      <c r="C841" s="40" t="s">
        <v>21</v>
      </c>
      <c r="D841" s="40" t="s">
        <v>21</v>
      </c>
      <c r="E841" s="35">
        <v>18835</v>
      </c>
      <c r="F841" s="35"/>
      <c r="G841" s="35"/>
      <c r="H841" s="35">
        <v>18835</v>
      </c>
    </row>
    <row r="842" spans="1:8" ht="19.5" customHeight="1">
      <c r="A842" s="43"/>
      <c r="B842" s="44"/>
      <c r="C842" s="40" t="s">
        <v>22</v>
      </c>
      <c r="D842" s="40" t="s">
        <v>22</v>
      </c>
      <c r="E842" s="35">
        <v>42706</v>
      </c>
      <c r="F842" s="35"/>
      <c r="G842" s="35"/>
      <c r="H842" s="35">
        <v>42706</v>
      </c>
    </row>
    <row r="843" spans="1:8" ht="19.5" customHeight="1">
      <c r="A843" s="43"/>
      <c r="B843" s="44"/>
      <c r="C843" s="40" t="s">
        <v>23</v>
      </c>
      <c r="D843" s="40" t="s">
        <v>23</v>
      </c>
      <c r="E843" s="35">
        <v>5992</v>
      </c>
      <c r="F843" s="35"/>
      <c r="G843" s="35"/>
      <c r="H843" s="35">
        <v>5992</v>
      </c>
    </row>
    <row r="844" spans="1:8" ht="19.5" customHeight="1">
      <c r="A844" s="43"/>
      <c r="B844" s="44"/>
      <c r="C844" s="40" t="s">
        <v>12</v>
      </c>
      <c r="D844" s="40" t="s">
        <v>12</v>
      </c>
      <c r="E844" s="35">
        <v>28397</v>
      </c>
      <c r="F844" s="35"/>
      <c r="G844" s="35"/>
      <c r="H844" s="35">
        <f>SUM(E844:F844)</f>
        <v>28397</v>
      </c>
    </row>
    <row r="845" spans="1:8" ht="19.5" customHeight="1">
      <c r="A845" s="43"/>
      <c r="B845" s="44"/>
      <c r="C845" s="40" t="s">
        <v>30</v>
      </c>
      <c r="D845" s="40" t="s">
        <v>30</v>
      </c>
      <c r="E845" s="35">
        <v>174487</v>
      </c>
      <c r="F845" s="35"/>
      <c r="G845" s="35"/>
      <c r="H845" s="35">
        <f>SUM(E845:F845)</f>
        <v>174487</v>
      </c>
    </row>
    <row r="846" spans="1:8" ht="19.5" customHeight="1">
      <c r="A846" s="43"/>
      <c r="B846" s="44"/>
      <c r="C846" s="40" t="s">
        <v>31</v>
      </c>
      <c r="D846" s="40" t="s">
        <v>31</v>
      </c>
      <c r="E846" s="35">
        <v>2000</v>
      </c>
      <c r="F846" s="35"/>
      <c r="G846" s="35"/>
      <c r="H846" s="35">
        <f>SUM(E846:F846)</f>
        <v>2000</v>
      </c>
    </row>
    <row r="847" spans="1:8" ht="19.5" customHeight="1">
      <c r="A847" s="43"/>
      <c r="B847" s="44"/>
      <c r="C847" s="40" t="s">
        <v>8</v>
      </c>
      <c r="D847" s="40" t="s">
        <v>8</v>
      </c>
      <c r="E847" s="35">
        <v>16000</v>
      </c>
      <c r="F847" s="35"/>
      <c r="G847" s="35"/>
      <c r="H847" s="35">
        <f>SUM(E847:F847)</f>
        <v>16000</v>
      </c>
    </row>
    <row r="848" spans="1:8" ht="19.5" customHeight="1">
      <c r="A848" s="43"/>
      <c r="B848" s="44"/>
      <c r="C848" s="40" t="s">
        <v>26</v>
      </c>
      <c r="D848" s="40" t="s">
        <v>26</v>
      </c>
      <c r="E848" s="35">
        <v>100</v>
      </c>
      <c r="F848" s="35"/>
      <c r="G848" s="35"/>
      <c r="H848" s="35">
        <f>SUM(E848:F848)</f>
        <v>100</v>
      </c>
    </row>
    <row r="849" spans="1:8" ht="19.5" customHeight="1">
      <c r="A849" s="43"/>
      <c r="B849" s="44"/>
      <c r="C849" s="40" t="s">
        <v>33</v>
      </c>
      <c r="D849" s="40" t="s">
        <v>33</v>
      </c>
      <c r="E849" s="35">
        <v>12523</v>
      </c>
      <c r="F849" s="35"/>
      <c r="G849" s="35"/>
      <c r="H849" s="35">
        <v>12523</v>
      </c>
    </row>
    <row r="850" spans="1:8" ht="19.5" customHeight="1">
      <c r="A850" s="45"/>
      <c r="B850" s="46"/>
      <c r="C850" s="49" t="s">
        <v>9</v>
      </c>
      <c r="D850" s="49" t="s">
        <v>9</v>
      </c>
      <c r="E850" s="26">
        <f>SUM(E839:E849)</f>
        <v>536783</v>
      </c>
      <c r="F850" s="26"/>
      <c r="G850" s="26"/>
      <c r="H850" s="26">
        <f>SUM(H839:H849)</f>
        <v>536783</v>
      </c>
    </row>
    <row r="851" spans="1:8" ht="19.5" customHeight="1">
      <c r="A851" s="43" t="s">
        <v>52</v>
      </c>
      <c r="B851" s="44" t="s">
        <v>101</v>
      </c>
      <c r="C851" s="40" t="s">
        <v>102</v>
      </c>
      <c r="D851" s="40" t="s">
        <v>102</v>
      </c>
      <c r="E851" s="35"/>
      <c r="F851" s="35">
        <v>24292</v>
      </c>
      <c r="G851" s="35"/>
      <c r="H851" s="35">
        <f>SUM(E851:F851)</f>
        <v>24292</v>
      </c>
    </row>
    <row r="852" spans="1:8" ht="19.5" customHeight="1" thickBot="1">
      <c r="A852" s="43"/>
      <c r="B852" s="44"/>
      <c r="C852" s="48" t="s">
        <v>9</v>
      </c>
      <c r="D852" s="48" t="s">
        <v>9</v>
      </c>
      <c r="E852" s="41">
        <f>SUM(E851:E851)</f>
        <v>0</v>
      </c>
      <c r="F852" s="41">
        <f>SUM(F839:F849)</f>
        <v>0</v>
      </c>
      <c r="G852" s="41">
        <f>SUM(G851:G851)</f>
        <v>0</v>
      </c>
      <c r="H852" s="41">
        <f>SUM(H851:H851)</f>
        <v>24292</v>
      </c>
    </row>
    <row r="853" spans="1:8" ht="19.5" customHeight="1" thickBot="1">
      <c r="A853" s="87" t="s">
        <v>2</v>
      </c>
      <c r="B853" s="87"/>
      <c r="C853" s="87"/>
      <c r="D853" s="87"/>
      <c r="E853" s="57">
        <f>SUM(E834,E836,E838,E850,E852)</f>
        <v>3134057</v>
      </c>
      <c r="F853" s="57">
        <f>SUM(F834,F836,F838,F850,F852)</f>
        <v>8852</v>
      </c>
      <c r="G853" s="57">
        <f>SUM(G834,G836,G838,G850,G852)</f>
        <v>0</v>
      </c>
      <c r="H853" s="57">
        <f>SUM(H834,H836,H838,H850,H852)</f>
        <v>3167201</v>
      </c>
    </row>
    <row r="854" spans="1:8" s="64" customFormat="1" ht="19.5" customHeight="1" thickBot="1">
      <c r="A854" s="65"/>
      <c r="B854" s="66"/>
      <c r="C854" s="66"/>
      <c r="D854" s="66"/>
      <c r="E854" s="67"/>
      <c r="F854" s="67"/>
      <c r="G854" s="67"/>
      <c r="H854" s="67"/>
    </row>
    <row r="855" spans="1:8" ht="18.75" thickBot="1">
      <c r="A855" s="60"/>
      <c r="B855" s="2"/>
      <c r="C855" s="102"/>
      <c r="D855" s="231" t="s">
        <v>113</v>
      </c>
      <c r="E855" s="194"/>
      <c r="F855" s="194"/>
      <c r="G855" s="194"/>
      <c r="H855" s="194"/>
    </row>
    <row r="856" spans="1:8" ht="12.75" customHeight="1">
      <c r="A856" s="88" t="s">
        <v>0</v>
      </c>
      <c r="B856" s="92"/>
      <c r="C856" s="93"/>
      <c r="D856" s="93"/>
      <c r="E856" s="195"/>
      <c r="F856" s="195"/>
      <c r="G856" s="195"/>
      <c r="H856" s="195"/>
    </row>
    <row r="857" spans="1:8" ht="13.5" thickBot="1">
      <c r="A857" s="89"/>
      <c r="B857" s="85"/>
      <c r="C857" s="86"/>
      <c r="D857" s="86"/>
      <c r="E857" s="191"/>
      <c r="F857" s="191"/>
      <c r="G857" s="191"/>
      <c r="H857" s="191"/>
    </row>
    <row r="858" spans="1:8" ht="13.5" thickBot="1">
      <c r="A858" s="3" t="s">
        <v>3</v>
      </c>
      <c r="B858" s="4" t="s">
        <v>4</v>
      </c>
      <c r="C858" s="5" t="s">
        <v>5</v>
      </c>
      <c r="D858" s="5" t="s">
        <v>5</v>
      </c>
      <c r="E858" s="192"/>
      <c r="F858" s="192"/>
      <c r="G858" s="192"/>
      <c r="H858" s="192"/>
    </row>
    <row r="859" spans="1:8" ht="13.5" thickBot="1">
      <c r="A859" s="6">
        <v>1</v>
      </c>
      <c r="B859" s="7">
        <v>2</v>
      </c>
      <c r="C859" s="8">
        <v>3</v>
      </c>
      <c r="D859" s="8">
        <v>3</v>
      </c>
      <c r="E859" s="193">
        <v>4</v>
      </c>
      <c r="F859" s="193">
        <v>4</v>
      </c>
      <c r="G859" s="193">
        <v>4</v>
      </c>
      <c r="H859" s="193">
        <v>4</v>
      </c>
    </row>
    <row r="860" spans="1:8" ht="19.5" customHeight="1">
      <c r="A860" s="43" t="s">
        <v>38</v>
      </c>
      <c r="B860" s="44" t="s">
        <v>48</v>
      </c>
      <c r="C860" s="40" t="s">
        <v>29</v>
      </c>
      <c r="D860" s="40" t="s">
        <v>29</v>
      </c>
      <c r="E860" s="35"/>
      <c r="F860" s="35"/>
      <c r="G860" s="35"/>
      <c r="H860" s="35"/>
    </row>
    <row r="861" spans="1:8" ht="19.5" customHeight="1">
      <c r="A861" s="43"/>
      <c r="B861" s="44"/>
      <c r="C861" s="40" t="s">
        <v>20</v>
      </c>
      <c r="D861" s="40" t="s">
        <v>20</v>
      </c>
      <c r="E861" s="35"/>
      <c r="F861" s="35"/>
      <c r="G861" s="35"/>
      <c r="H861" s="35"/>
    </row>
    <row r="862" spans="1:8" ht="19.5" customHeight="1">
      <c r="A862" s="43"/>
      <c r="B862" s="44"/>
      <c r="C862" s="40" t="s">
        <v>21</v>
      </c>
      <c r="D862" s="40" t="s">
        <v>21</v>
      </c>
      <c r="E862" s="35"/>
      <c r="F862" s="35"/>
      <c r="G862" s="35"/>
      <c r="H862" s="35"/>
    </row>
    <row r="863" spans="1:8" ht="19.5" customHeight="1">
      <c r="A863" s="43"/>
      <c r="B863" s="44"/>
      <c r="C863" s="40" t="s">
        <v>22</v>
      </c>
      <c r="D863" s="40" t="s">
        <v>22</v>
      </c>
      <c r="E863" s="35"/>
      <c r="F863" s="35"/>
      <c r="G863" s="35"/>
      <c r="H863" s="35"/>
    </row>
    <row r="864" spans="1:8" ht="19.5" customHeight="1">
      <c r="A864" s="43"/>
      <c r="B864" s="44"/>
      <c r="C864" s="40" t="s">
        <v>23</v>
      </c>
      <c r="D864" s="40" t="s">
        <v>23</v>
      </c>
      <c r="E864" s="35"/>
      <c r="F864" s="35"/>
      <c r="G864" s="35"/>
      <c r="H864" s="35"/>
    </row>
    <row r="865" spans="1:8" ht="19.5" customHeight="1">
      <c r="A865" s="43"/>
      <c r="B865" s="44"/>
      <c r="C865" s="40" t="s">
        <v>12</v>
      </c>
      <c r="D865" s="40" t="s">
        <v>12</v>
      </c>
      <c r="E865" s="35"/>
      <c r="F865" s="35"/>
      <c r="G865" s="35"/>
      <c r="H865" s="35"/>
    </row>
    <row r="866" spans="1:8" ht="19.5" customHeight="1">
      <c r="A866" s="43"/>
      <c r="B866" s="44"/>
      <c r="C866" s="40" t="s">
        <v>30</v>
      </c>
      <c r="D866" s="40" t="s">
        <v>30</v>
      </c>
      <c r="E866" s="35"/>
      <c r="F866" s="35"/>
      <c r="G866" s="35"/>
      <c r="H866" s="35"/>
    </row>
    <row r="867" spans="1:8" ht="19.5" customHeight="1">
      <c r="A867" s="43"/>
      <c r="B867" s="44"/>
      <c r="C867" s="40" t="s">
        <v>31</v>
      </c>
      <c r="D867" s="40" t="s">
        <v>31</v>
      </c>
      <c r="E867" s="35"/>
      <c r="F867" s="35"/>
      <c r="G867" s="35"/>
      <c r="H867" s="35"/>
    </row>
    <row r="868" spans="1:8" ht="19.5" customHeight="1">
      <c r="A868" s="43"/>
      <c r="B868" s="44"/>
      <c r="C868" s="40" t="s">
        <v>8</v>
      </c>
      <c r="D868" s="40" t="s">
        <v>8</v>
      </c>
      <c r="E868" s="35"/>
      <c r="F868" s="35"/>
      <c r="G868" s="35"/>
      <c r="H868" s="35"/>
    </row>
    <row r="869" spans="1:8" ht="19.5" customHeight="1">
      <c r="A869" s="43"/>
      <c r="B869" s="44"/>
      <c r="C869" s="40" t="s">
        <v>26</v>
      </c>
      <c r="D869" s="40" t="s">
        <v>26</v>
      </c>
      <c r="E869" s="35"/>
      <c r="F869" s="35"/>
      <c r="G869" s="35"/>
      <c r="H869" s="35"/>
    </row>
    <row r="870" spans="1:8" ht="19.5" customHeight="1">
      <c r="A870" s="43"/>
      <c r="B870" s="44"/>
      <c r="C870" s="40" t="s">
        <v>32</v>
      </c>
      <c r="D870" s="40" t="s">
        <v>32</v>
      </c>
      <c r="E870" s="35"/>
      <c r="F870" s="35"/>
      <c r="G870" s="35"/>
      <c r="H870" s="35"/>
    </row>
    <row r="871" spans="1:8" ht="19.5" customHeight="1">
      <c r="A871" s="43"/>
      <c r="B871" s="44"/>
      <c r="C871" s="40" t="s">
        <v>33</v>
      </c>
      <c r="D871" s="40" t="s">
        <v>33</v>
      </c>
      <c r="E871" s="35"/>
      <c r="F871" s="35"/>
      <c r="G871" s="35"/>
      <c r="H871" s="35"/>
    </row>
    <row r="872" spans="1:8" ht="19.5" customHeight="1">
      <c r="A872" s="43"/>
      <c r="B872" s="44"/>
      <c r="C872" s="40" t="s">
        <v>88</v>
      </c>
      <c r="D872" s="40" t="s">
        <v>88</v>
      </c>
      <c r="E872" s="35"/>
      <c r="F872" s="35"/>
      <c r="G872" s="35"/>
      <c r="H872" s="35"/>
    </row>
    <row r="873" spans="1:8" ht="19.5" customHeight="1">
      <c r="A873" s="45"/>
      <c r="B873" s="46"/>
      <c r="C873" s="49" t="s">
        <v>9</v>
      </c>
      <c r="D873" s="49" t="s">
        <v>9</v>
      </c>
      <c r="E873" s="41">
        <f>SUM(E860:E872)</f>
        <v>0</v>
      </c>
      <c r="F873" s="41">
        <f>SUM(F860:F872)</f>
        <v>0</v>
      </c>
      <c r="G873" s="41">
        <f>SUM(G860:G872)</f>
        <v>0</v>
      </c>
      <c r="H873" s="41">
        <f>SUM(H860:H872)</f>
        <v>0</v>
      </c>
    </row>
    <row r="874" spans="1:8" ht="19.5" customHeight="1">
      <c r="A874" s="43" t="s">
        <v>38</v>
      </c>
      <c r="B874" s="44" t="s">
        <v>56</v>
      </c>
      <c r="C874" s="40" t="s">
        <v>8</v>
      </c>
      <c r="D874" s="40" t="s">
        <v>8</v>
      </c>
      <c r="E874" s="35"/>
      <c r="F874" s="35"/>
      <c r="G874" s="35"/>
      <c r="H874" s="35"/>
    </row>
    <row r="875" spans="1:8" ht="19.5" customHeight="1">
      <c r="A875" s="45"/>
      <c r="B875" s="46"/>
      <c r="C875" s="49" t="s">
        <v>9</v>
      </c>
      <c r="D875" s="49" t="s">
        <v>9</v>
      </c>
      <c r="E875" s="26">
        <f>SUM(E874)</f>
        <v>0</v>
      </c>
      <c r="F875" s="26">
        <f>SUM(F874)</f>
        <v>0</v>
      </c>
      <c r="G875" s="26">
        <f>SUM(G874)</f>
        <v>0</v>
      </c>
      <c r="H875" s="26">
        <f>SUM(H874)</f>
        <v>0</v>
      </c>
    </row>
    <row r="876" spans="1:8" ht="19.5" customHeight="1">
      <c r="A876" s="43" t="s">
        <v>38</v>
      </c>
      <c r="B876" s="44" t="s">
        <v>41</v>
      </c>
      <c r="C876" s="40" t="s">
        <v>33</v>
      </c>
      <c r="D876" s="40" t="s">
        <v>33</v>
      </c>
      <c r="E876" s="35"/>
      <c r="F876" s="35"/>
      <c r="G876" s="35"/>
      <c r="H876" s="35"/>
    </row>
    <row r="877" spans="1:8" ht="19.5" customHeight="1">
      <c r="A877" s="45"/>
      <c r="B877" s="46"/>
      <c r="C877" s="49" t="s">
        <v>9</v>
      </c>
      <c r="D877" s="49" t="s">
        <v>9</v>
      </c>
      <c r="E877" s="26">
        <f>SUM(E876)</f>
        <v>0</v>
      </c>
      <c r="F877" s="26">
        <f>SUM(F876)</f>
        <v>0</v>
      </c>
      <c r="G877" s="26">
        <f>SUM(G876)</f>
        <v>0</v>
      </c>
      <c r="H877" s="26">
        <f>SUM(H876)</f>
        <v>0</v>
      </c>
    </row>
    <row r="878" spans="1:8" ht="19.5" customHeight="1">
      <c r="A878" s="43" t="s">
        <v>52</v>
      </c>
      <c r="B878" s="44" t="s">
        <v>101</v>
      </c>
      <c r="C878" s="40" t="s">
        <v>102</v>
      </c>
      <c r="D878" s="40" t="s">
        <v>102</v>
      </c>
      <c r="E878" s="35"/>
      <c r="F878" s="35"/>
      <c r="G878" s="35"/>
      <c r="H878" s="35"/>
    </row>
    <row r="879" spans="1:8" ht="19.5" customHeight="1">
      <c r="A879" s="45"/>
      <c r="B879" s="46"/>
      <c r="C879" s="49" t="s">
        <v>9</v>
      </c>
      <c r="D879" s="49" t="s">
        <v>9</v>
      </c>
      <c r="E879" s="26">
        <f>SUM(E878)</f>
        <v>0</v>
      </c>
      <c r="F879" s="26">
        <f>SUM(F878)</f>
        <v>0</v>
      </c>
      <c r="G879" s="26">
        <f>SUM(G878)</f>
        <v>0</v>
      </c>
      <c r="H879" s="26">
        <f>SUM(H878)</f>
        <v>0</v>
      </c>
    </row>
    <row r="880" spans="1:8" ht="19.5" customHeight="1">
      <c r="A880" s="43" t="s">
        <v>52</v>
      </c>
      <c r="B880" s="44" t="s">
        <v>103</v>
      </c>
      <c r="C880" s="40" t="s">
        <v>20</v>
      </c>
      <c r="D880" s="40" t="s">
        <v>20</v>
      </c>
      <c r="E880" s="35"/>
      <c r="F880" s="35"/>
      <c r="G880" s="35"/>
      <c r="H880" s="35"/>
    </row>
    <row r="881" spans="1:8" ht="19.5" customHeight="1">
      <c r="A881" s="43"/>
      <c r="B881" s="44"/>
      <c r="C881" s="40" t="s">
        <v>22</v>
      </c>
      <c r="D881" s="40" t="s">
        <v>22</v>
      </c>
      <c r="E881" s="35"/>
      <c r="F881" s="35"/>
      <c r="G881" s="35"/>
      <c r="H881" s="35"/>
    </row>
    <row r="882" spans="1:8" ht="19.5" customHeight="1">
      <c r="A882" s="43"/>
      <c r="B882" s="44"/>
      <c r="C882" s="40" t="s">
        <v>23</v>
      </c>
      <c r="D882" s="40" t="s">
        <v>23</v>
      </c>
      <c r="E882" s="35"/>
      <c r="F882" s="35"/>
      <c r="G882" s="35"/>
      <c r="H882" s="35"/>
    </row>
    <row r="883" spans="1:8" ht="19.5" customHeight="1">
      <c r="A883" s="43"/>
      <c r="B883" s="44"/>
      <c r="C883" s="40" t="s">
        <v>12</v>
      </c>
      <c r="D883" s="40" t="s">
        <v>12</v>
      </c>
      <c r="E883" s="35"/>
      <c r="F883" s="35"/>
      <c r="G883" s="35"/>
      <c r="H883" s="35"/>
    </row>
    <row r="884" spans="1:8" ht="19.5" customHeight="1">
      <c r="A884" s="43"/>
      <c r="B884" s="44"/>
      <c r="C884" s="40" t="s">
        <v>30</v>
      </c>
      <c r="D884" s="40" t="s">
        <v>30</v>
      </c>
      <c r="E884" s="35"/>
      <c r="F884" s="35"/>
      <c r="G884" s="35"/>
      <c r="H884" s="35"/>
    </row>
    <row r="885" spans="1:8" ht="19.5" customHeight="1">
      <c r="A885" s="43"/>
      <c r="B885" s="44"/>
      <c r="C885" s="40" t="s">
        <v>26</v>
      </c>
      <c r="D885" s="40" t="s">
        <v>26</v>
      </c>
      <c r="E885" s="35"/>
      <c r="F885" s="35"/>
      <c r="G885" s="35"/>
      <c r="H885" s="35"/>
    </row>
    <row r="886" spans="1:8" ht="19.5" customHeight="1" thickBot="1">
      <c r="A886" s="45"/>
      <c r="B886" s="46"/>
      <c r="C886" s="49" t="s">
        <v>9</v>
      </c>
      <c r="D886" s="49" t="s">
        <v>9</v>
      </c>
      <c r="E886" s="26">
        <f>SUM(E880:E885)</f>
        <v>0</v>
      </c>
      <c r="F886" s="26">
        <f>SUM(F880:F885)</f>
        <v>0</v>
      </c>
      <c r="G886" s="26">
        <f>SUM(G880:G885)</f>
        <v>0</v>
      </c>
      <c r="H886" s="26">
        <f>SUM(H880:H885)</f>
        <v>0</v>
      </c>
    </row>
    <row r="887" spans="1:8" ht="19.5" customHeight="1" thickBot="1">
      <c r="A887" s="87" t="s">
        <v>2</v>
      </c>
      <c r="B887" s="87"/>
      <c r="C887" s="87"/>
      <c r="D887" s="87"/>
      <c r="E887" s="57">
        <f>SUM(E886,E879,E877,E875,E873)</f>
        <v>0</v>
      </c>
      <c r="F887" s="57">
        <f>SUM(F886,F879,F877,F875,F873)</f>
        <v>0</v>
      </c>
      <c r="G887" s="57">
        <f>SUM(G886,G879,G877,G875,G873)</f>
        <v>0</v>
      </c>
      <c r="H887" s="57">
        <f>SUM(H886,H879,H877,H875,H873)</f>
        <v>0</v>
      </c>
    </row>
    <row r="888" spans="1:8" s="64" customFormat="1" ht="19.5" customHeight="1" thickBot="1">
      <c r="A888" s="65"/>
      <c r="B888" s="66"/>
      <c r="C888" s="66"/>
      <c r="D888" s="66"/>
      <c r="E888" s="67"/>
      <c r="F888" s="67"/>
      <c r="G888" s="67"/>
      <c r="H888" s="67"/>
    </row>
    <row r="889" spans="1:8" ht="18.75" thickBot="1">
      <c r="A889" s="326" t="s">
        <v>114</v>
      </c>
      <c r="B889" s="327"/>
      <c r="C889" s="327"/>
      <c r="D889" s="327"/>
      <c r="E889" s="327"/>
      <c r="F889" s="200"/>
      <c r="G889" s="200"/>
      <c r="H889" s="200"/>
    </row>
    <row r="890" spans="1:8" ht="12.75" customHeight="1">
      <c r="A890" s="88" t="s">
        <v>0</v>
      </c>
      <c r="B890" s="92"/>
      <c r="C890" s="93"/>
      <c r="D890" s="93"/>
      <c r="E890" s="195"/>
      <c r="F890" s="195"/>
      <c r="G890" s="195"/>
      <c r="H890" s="195"/>
    </row>
    <row r="891" spans="1:8" ht="13.5" thickBot="1">
      <c r="A891" s="89"/>
      <c r="B891" s="85"/>
      <c r="C891" s="86"/>
      <c r="D891" s="86"/>
      <c r="E891" s="191"/>
      <c r="F891" s="191"/>
      <c r="G891" s="191"/>
      <c r="H891" s="191"/>
    </row>
    <row r="892" spans="1:8" ht="13.5" thickBot="1">
      <c r="A892" s="3" t="s">
        <v>3</v>
      </c>
      <c r="B892" s="4" t="s">
        <v>4</v>
      </c>
      <c r="C892" s="5" t="s">
        <v>5</v>
      </c>
      <c r="D892" s="5" t="s">
        <v>5</v>
      </c>
      <c r="E892" s="192"/>
      <c r="F892" s="192"/>
      <c r="G892" s="192"/>
      <c r="H892" s="192"/>
    </row>
    <row r="893" spans="1:8" ht="13.5" thickBot="1">
      <c r="A893" s="6">
        <v>1</v>
      </c>
      <c r="B893" s="7">
        <v>2</v>
      </c>
      <c r="C893" s="8">
        <v>3</v>
      </c>
      <c r="D893" s="8">
        <v>3</v>
      </c>
      <c r="E893" s="193">
        <v>4</v>
      </c>
      <c r="F893" s="193">
        <v>4</v>
      </c>
      <c r="G893" s="193">
        <v>4</v>
      </c>
      <c r="H893" s="193">
        <v>4</v>
      </c>
    </row>
    <row r="894" spans="1:8" ht="19.5" customHeight="1">
      <c r="A894" s="43" t="s">
        <v>38</v>
      </c>
      <c r="B894" s="44" t="s">
        <v>48</v>
      </c>
      <c r="C894" s="40" t="s">
        <v>29</v>
      </c>
      <c r="D894" s="40" t="s">
        <v>29</v>
      </c>
      <c r="E894" s="35">
        <v>1000</v>
      </c>
      <c r="F894" s="35"/>
      <c r="G894" s="35"/>
      <c r="H894" s="35">
        <v>1000</v>
      </c>
    </row>
    <row r="895" spans="1:8" ht="19.5" customHeight="1">
      <c r="A895" s="43"/>
      <c r="B895" s="44"/>
      <c r="C895" s="40" t="s">
        <v>102</v>
      </c>
      <c r="D895" s="40" t="s">
        <v>102</v>
      </c>
      <c r="E895" s="35">
        <v>1000</v>
      </c>
      <c r="F895" s="35"/>
      <c r="G895" s="35"/>
      <c r="H895" s="35">
        <f>SUM(E895:F895)</f>
        <v>1000</v>
      </c>
    </row>
    <row r="896" spans="1:8" ht="19.5" customHeight="1">
      <c r="A896" s="43"/>
      <c r="B896" s="44"/>
      <c r="C896" s="40" t="s">
        <v>20</v>
      </c>
      <c r="D896" s="40" t="s">
        <v>20</v>
      </c>
      <c r="E896" s="35">
        <v>960000</v>
      </c>
      <c r="F896" s="35"/>
      <c r="G896" s="35"/>
      <c r="H896" s="35">
        <v>960000</v>
      </c>
    </row>
    <row r="897" spans="1:8" ht="19.5" customHeight="1">
      <c r="A897" s="43"/>
      <c r="B897" s="44"/>
      <c r="C897" s="40" t="s">
        <v>21</v>
      </c>
      <c r="D897" s="40" t="s">
        <v>21</v>
      </c>
      <c r="E897" s="35">
        <v>85883</v>
      </c>
      <c r="F897" s="35"/>
      <c r="G897" s="35"/>
      <c r="H897" s="35">
        <v>85883</v>
      </c>
    </row>
    <row r="898" spans="1:8" ht="19.5" customHeight="1">
      <c r="A898" s="43"/>
      <c r="B898" s="44"/>
      <c r="C898" s="40" t="s">
        <v>22</v>
      </c>
      <c r="D898" s="40" t="s">
        <v>22</v>
      </c>
      <c r="E898" s="35">
        <v>175000</v>
      </c>
      <c r="F898" s="35"/>
      <c r="G898" s="35"/>
      <c r="H898" s="35">
        <v>175000</v>
      </c>
    </row>
    <row r="899" spans="1:8" ht="19.5" customHeight="1">
      <c r="A899" s="43"/>
      <c r="B899" s="44"/>
      <c r="C899" s="40" t="s">
        <v>23</v>
      </c>
      <c r="D899" s="40" t="s">
        <v>23</v>
      </c>
      <c r="E899" s="35">
        <v>22950</v>
      </c>
      <c r="F899" s="35"/>
      <c r="G899" s="35"/>
      <c r="H899" s="35">
        <v>22950</v>
      </c>
    </row>
    <row r="900" spans="1:8" ht="19.5" customHeight="1">
      <c r="A900" s="43"/>
      <c r="B900" s="44"/>
      <c r="C900" s="40" t="s">
        <v>12</v>
      </c>
      <c r="D900" s="40" t="s">
        <v>12</v>
      </c>
      <c r="E900" s="35">
        <v>51640</v>
      </c>
      <c r="F900" s="35"/>
      <c r="G900" s="35"/>
      <c r="H900" s="35">
        <f>SUM(E900:F900)</f>
        <v>51640</v>
      </c>
    </row>
    <row r="901" spans="1:8" ht="19.5" customHeight="1">
      <c r="A901" s="43"/>
      <c r="B901" s="44"/>
      <c r="C901" s="40" t="s">
        <v>87</v>
      </c>
      <c r="D901" s="40" t="s">
        <v>87</v>
      </c>
      <c r="E901" s="35">
        <v>6000</v>
      </c>
      <c r="F901" s="35"/>
      <c r="G901" s="35"/>
      <c r="H901" s="35">
        <v>6000</v>
      </c>
    </row>
    <row r="902" spans="1:8" ht="19.5" customHeight="1">
      <c r="A902" s="43"/>
      <c r="B902" s="44"/>
      <c r="C902" s="40" t="s">
        <v>30</v>
      </c>
      <c r="D902" s="40" t="s">
        <v>30</v>
      </c>
      <c r="E902" s="35">
        <v>200000</v>
      </c>
      <c r="F902" s="35"/>
      <c r="G902" s="35"/>
      <c r="H902" s="35">
        <f>SUM(E902:F902)</f>
        <v>200000</v>
      </c>
    </row>
    <row r="903" spans="1:8" ht="19.5" customHeight="1">
      <c r="A903" s="43"/>
      <c r="B903" s="44"/>
      <c r="C903" s="40" t="s">
        <v>31</v>
      </c>
      <c r="D903" s="40" t="s">
        <v>31</v>
      </c>
      <c r="E903" s="35">
        <v>70000</v>
      </c>
      <c r="F903" s="35"/>
      <c r="G903" s="35"/>
      <c r="H903" s="35">
        <f>SUM(E903:F903)</f>
        <v>70000</v>
      </c>
    </row>
    <row r="904" spans="1:8" ht="19.5" customHeight="1">
      <c r="A904" s="43"/>
      <c r="B904" s="44"/>
      <c r="C904" s="40" t="s">
        <v>8</v>
      </c>
      <c r="D904" s="40" t="s">
        <v>8</v>
      </c>
      <c r="E904" s="35">
        <v>36000</v>
      </c>
      <c r="F904" s="35"/>
      <c r="G904" s="35"/>
      <c r="H904" s="35">
        <f>SUM(E904:F904)</f>
        <v>36000</v>
      </c>
    </row>
    <row r="905" spans="1:8" ht="19.5" customHeight="1">
      <c r="A905" s="43"/>
      <c r="B905" s="44"/>
      <c r="C905" s="40" t="s">
        <v>26</v>
      </c>
      <c r="D905" s="40" t="s">
        <v>26</v>
      </c>
      <c r="E905" s="35">
        <v>3000</v>
      </c>
      <c r="F905" s="35"/>
      <c r="G905" s="35"/>
      <c r="H905" s="35">
        <f>SUM(E905:F905)</f>
        <v>3000</v>
      </c>
    </row>
    <row r="906" spans="1:8" ht="19.5" customHeight="1">
      <c r="A906" s="43"/>
      <c r="B906" s="44"/>
      <c r="C906" s="40" t="s">
        <v>32</v>
      </c>
      <c r="D906" s="40" t="s">
        <v>32</v>
      </c>
      <c r="E906" s="35">
        <v>2800</v>
      </c>
      <c r="F906" s="35"/>
      <c r="G906" s="35"/>
      <c r="H906" s="35">
        <f>SUM(E906:F906)</f>
        <v>2800</v>
      </c>
    </row>
    <row r="907" spans="1:8" ht="19.5" customHeight="1">
      <c r="A907" s="43"/>
      <c r="B907" s="44"/>
      <c r="C907" s="40" t="s">
        <v>33</v>
      </c>
      <c r="D907" s="40" t="s">
        <v>33</v>
      </c>
      <c r="E907" s="35">
        <v>76770</v>
      </c>
      <c r="F907" s="35"/>
      <c r="G907" s="35"/>
      <c r="H907" s="35">
        <v>76770</v>
      </c>
    </row>
    <row r="908" spans="1:8" ht="19.5" customHeight="1">
      <c r="A908" s="43"/>
      <c r="B908" s="44"/>
      <c r="C908" s="40" t="s">
        <v>66</v>
      </c>
      <c r="D908" s="40" t="s">
        <v>66</v>
      </c>
      <c r="E908" s="35"/>
      <c r="F908" s="35"/>
      <c r="G908" s="35"/>
      <c r="H908" s="35"/>
    </row>
    <row r="909" spans="1:8" ht="19.5" customHeight="1">
      <c r="A909" s="45"/>
      <c r="B909" s="46"/>
      <c r="C909" s="49" t="s">
        <v>9</v>
      </c>
      <c r="D909" s="49" t="s">
        <v>9</v>
      </c>
      <c r="E909" s="41">
        <f>SUM(E894:E908)</f>
        <v>1692043</v>
      </c>
      <c r="F909" s="41">
        <f>SUM(F894:F908)</f>
        <v>0</v>
      </c>
      <c r="G909" s="41">
        <f>SUM(G894:G908)</f>
        <v>0</v>
      </c>
      <c r="H909" s="41">
        <f>SUM(H894:H908)</f>
        <v>1692043</v>
      </c>
    </row>
    <row r="910" spans="1:8" ht="19.5" customHeight="1">
      <c r="A910" s="43" t="s">
        <v>38</v>
      </c>
      <c r="B910" s="44" t="s">
        <v>56</v>
      </c>
      <c r="C910" s="40" t="s">
        <v>8</v>
      </c>
      <c r="D910" s="40" t="s">
        <v>8</v>
      </c>
      <c r="E910" s="35"/>
      <c r="F910" s="35">
        <v>4902</v>
      </c>
      <c r="G910" s="35"/>
      <c r="H910" s="35">
        <f>SUM(E910:F910)</f>
        <v>4902</v>
      </c>
    </row>
    <row r="911" spans="1:8" ht="19.5" customHeight="1">
      <c r="A911" s="45"/>
      <c r="B911" s="46"/>
      <c r="C911" s="49" t="s">
        <v>9</v>
      </c>
      <c r="D911" s="49" t="s">
        <v>9</v>
      </c>
      <c r="E911" s="26">
        <f>SUM(E910)</f>
        <v>0</v>
      </c>
      <c r="F911" s="26">
        <f>SUM(F910)</f>
        <v>4902</v>
      </c>
      <c r="G911" s="26">
        <f>SUM(G910)</f>
        <v>0</v>
      </c>
      <c r="H911" s="26">
        <f>SUM(H910)</f>
        <v>4902</v>
      </c>
    </row>
    <row r="912" spans="1:8" ht="19.5" customHeight="1">
      <c r="A912" s="43" t="s">
        <v>38</v>
      </c>
      <c r="B912" s="44" t="s">
        <v>41</v>
      </c>
      <c r="C912" s="40" t="s">
        <v>33</v>
      </c>
      <c r="D912" s="40" t="s">
        <v>33</v>
      </c>
      <c r="E912" s="35">
        <v>16305</v>
      </c>
      <c r="F912" s="35"/>
      <c r="G912" s="35"/>
      <c r="H912" s="35">
        <f>SUM(E912:F912)</f>
        <v>16305</v>
      </c>
    </row>
    <row r="913" spans="1:8" ht="19.5" customHeight="1">
      <c r="A913" s="45"/>
      <c r="B913" s="46"/>
      <c r="C913" s="49" t="s">
        <v>9</v>
      </c>
      <c r="D913" s="49" t="s">
        <v>9</v>
      </c>
      <c r="E913" s="26">
        <f>SUM(E912)</f>
        <v>16305</v>
      </c>
      <c r="F913" s="26">
        <f>SUM(F912)</f>
        <v>0</v>
      </c>
      <c r="G913" s="26">
        <f>SUM(G912)</f>
        <v>0</v>
      </c>
      <c r="H913" s="26">
        <f>SUM(H912)</f>
        <v>16305</v>
      </c>
    </row>
    <row r="914" spans="1:8" ht="19.5" customHeight="1">
      <c r="A914" s="43" t="s">
        <v>52</v>
      </c>
      <c r="B914" s="44" t="s">
        <v>101</v>
      </c>
      <c r="C914" s="40" t="s">
        <v>102</v>
      </c>
      <c r="D914" s="40" t="s">
        <v>102</v>
      </c>
      <c r="E914" s="35"/>
      <c r="F914" s="35">
        <v>8372</v>
      </c>
      <c r="G914" s="35"/>
      <c r="H914" s="35">
        <f>SUM(E914:F914)</f>
        <v>8372</v>
      </c>
    </row>
    <row r="915" spans="1:8" ht="19.5" customHeight="1" thickBot="1">
      <c r="A915" s="45"/>
      <c r="B915" s="46"/>
      <c r="C915" s="49" t="s">
        <v>9</v>
      </c>
      <c r="D915" s="49" t="s">
        <v>9</v>
      </c>
      <c r="E915" s="26">
        <f>SUM(E914)</f>
        <v>0</v>
      </c>
      <c r="F915" s="26">
        <f>SUM(F914)</f>
        <v>8372</v>
      </c>
      <c r="G915" s="26">
        <f>SUM(G914)</f>
        <v>0</v>
      </c>
      <c r="H915" s="26">
        <f>SUM(H914)</f>
        <v>8372</v>
      </c>
    </row>
    <row r="916" spans="1:8" ht="19.5" customHeight="1" thickBot="1">
      <c r="A916" s="87" t="s">
        <v>2</v>
      </c>
      <c r="B916" s="87"/>
      <c r="C916" s="87"/>
      <c r="D916" s="87"/>
      <c r="E916" s="57">
        <f>SUM(E915,E913,E911,E909)</f>
        <v>1708348</v>
      </c>
      <c r="F916" s="57">
        <f>SUM(F915,F913,F911,F909)</f>
        <v>13274</v>
      </c>
      <c r="G916" s="57">
        <f>SUM(G915,G913,G911,G909)</f>
        <v>0</v>
      </c>
      <c r="H916" s="57">
        <f>SUM(H915,H913,H911,H909)</f>
        <v>1721622</v>
      </c>
    </row>
    <row r="917" spans="1:8" s="64" customFormat="1" ht="19.5" customHeight="1" thickBot="1">
      <c r="A917" s="65"/>
      <c r="B917" s="66"/>
      <c r="C917" s="66"/>
      <c r="D917" s="66"/>
      <c r="E917" s="67"/>
      <c r="F917" s="67"/>
      <c r="G917" s="67"/>
      <c r="H917" s="67"/>
    </row>
    <row r="918" spans="1:8" ht="18.75" thickBot="1">
      <c r="A918" s="60"/>
      <c r="B918" s="327" t="s">
        <v>115</v>
      </c>
      <c r="C918" s="327"/>
      <c r="D918" s="327"/>
      <c r="E918" s="327"/>
      <c r="F918" s="200"/>
      <c r="G918" s="200"/>
      <c r="H918" s="200"/>
    </row>
    <row r="919" spans="1:8" ht="12.75" customHeight="1">
      <c r="A919" s="88" t="s">
        <v>0</v>
      </c>
      <c r="B919" s="92"/>
      <c r="C919" s="93"/>
      <c r="D919" s="93"/>
      <c r="E919" s="195"/>
      <c r="F919" s="195"/>
      <c r="G919" s="195"/>
      <c r="H919" s="195"/>
    </row>
    <row r="920" spans="1:8" ht="13.5" thickBot="1">
      <c r="A920" s="89"/>
      <c r="B920" s="85"/>
      <c r="C920" s="86"/>
      <c r="D920" s="86"/>
      <c r="E920" s="191"/>
      <c r="F920" s="191"/>
      <c r="G920" s="191"/>
      <c r="H920" s="191"/>
    </row>
    <row r="921" spans="1:8" ht="13.5" thickBot="1">
      <c r="A921" s="3" t="s">
        <v>3</v>
      </c>
      <c r="B921" s="4" t="s">
        <v>4</v>
      </c>
      <c r="C921" s="5" t="s">
        <v>5</v>
      </c>
      <c r="D921" s="5" t="s">
        <v>5</v>
      </c>
      <c r="E921" s="192"/>
      <c r="F921" s="192"/>
      <c r="G921" s="192"/>
      <c r="H921" s="192"/>
    </row>
    <row r="922" spans="1:8" ht="13.5" thickBot="1">
      <c r="A922" s="6">
        <v>1</v>
      </c>
      <c r="B922" s="7">
        <v>2</v>
      </c>
      <c r="C922" s="8">
        <v>3</v>
      </c>
      <c r="D922" s="8">
        <v>3</v>
      </c>
      <c r="E922" s="193">
        <v>4</v>
      </c>
      <c r="F922" s="193">
        <v>4</v>
      </c>
      <c r="G922" s="193">
        <v>4</v>
      </c>
      <c r="H922" s="193">
        <v>4</v>
      </c>
    </row>
    <row r="923" spans="1:8" ht="19.5" customHeight="1">
      <c r="A923" s="43" t="s">
        <v>92</v>
      </c>
      <c r="B923" s="44" t="s">
        <v>126</v>
      </c>
      <c r="C923" s="40" t="s">
        <v>8</v>
      </c>
      <c r="D923" s="40" t="s">
        <v>8</v>
      </c>
      <c r="E923" s="35"/>
      <c r="F923" s="35"/>
      <c r="G923" s="35"/>
      <c r="H923" s="35"/>
    </row>
    <row r="924" spans="1:8" ht="19.5" customHeight="1">
      <c r="A924" s="45"/>
      <c r="B924" s="46"/>
      <c r="C924" s="49" t="s">
        <v>9</v>
      </c>
      <c r="D924" s="49" t="s">
        <v>9</v>
      </c>
      <c r="E924" s="26">
        <f>SUM(E923)</f>
        <v>0</v>
      </c>
      <c r="F924" s="26">
        <f>SUM(F923)</f>
        <v>0</v>
      </c>
      <c r="G924" s="26">
        <f>SUM(G923)</f>
        <v>0</v>
      </c>
      <c r="H924" s="26">
        <f>SUM(H923)</f>
        <v>0</v>
      </c>
    </row>
    <row r="925" spans="1:8" ht="17.25" customHeight="1">
      <c r="A925" s="43" t="s">
        <v>89</v>
      </c>
      <c r="B925" s="44" t="s">
        <v>90</v>
      </c>
      <c r="C925" s="40" t="s">
        <v>91</v>
      </c>
      <c r="D925" s="40" t="s">
        <v>91</v>
      </c>
      <c r="E925" s="35"/>
      <c r="F925" s="35"/>
      <c r="G925" s="35"/>
      <c r="H925" s="35"/>
    </row>
    <row r="926" spans="1:8" ht="19.5" customHeight="1">
      <c r="A926" s="43"/>
      <c r="B926" s="44"/>
      <c r="C926" s="48" t="s">
        <v>9</v>
      </c>
      <c r="D926" s="48" t="s">
        <v>9</v>
      </c>
      <c r="E926" s="41">
        <f>SUM(E925)</f>
        <v>0</v>
      </c>
      <c r="F926" s="41">
        <f>SUM(F925)</f>
        <v>0</v>
      </c>
      <c r="G926" s="41">
        <f>SUM(G925)</f>
        <v>0</v>
      </c>
      <c r="H926" s="41">
        <f>SUM(H925)</f>
        <v>0</v>
      </c>
    </row>
    <row r="927" spans="1:8" s="278" customFormat="1" ht="19.5" customHeight="1">
      <c r="A927" s="288" t="s">
        <v>256</v>
      </c>
      <c r="B927" s="289" t="s">
        <v>257</v>
      </c>
      <c r="C927" s="290" t="s">
        <v>62</v>
      </c>
      <c r="D927" s="290" t="s">
        <v>62</v>
      </c>
      <c r="E927" s="291"/>
      <c r="F927" s="291"/>
      <c r="G927" s="291"/>
      <c r="H927" s="291"/>
    </row>
    <row r="928" spans="1:8" s="278" customFormat="1" ht="19.5" customHeight="1">
      <c r="A928" s="288"/>
      <c r="B928" s="289"/>
      <c r="C928" s="290" t="s">
        <v>20</v>
      </c>
      <c r="D928" s="290" t="s">
        <v>20</v>
      </c>
      <c r="E928" s="291"/>
      <c r="F928" s="291"/>
      <c r="G928" s="291"/>
      <c r="H928" s="291"/>
    </row>
    <row r="929" spans="1:8" s="278" customFormat="1" ht="19.5" customHeight="1">
      <c r="A929" s="288"/>
      <c r="B929" s="289"/>
      <c r="C929" s="290" t="s">
        <v>21</v>
      </c>
      <c r="D929" s="290" t="s">
        <v>21</v>
      </c>
      <c r="E929" s="291"/>
      <c r="F929" s="291"/>
      <c r="G929" s="291"/>
      <c r="H929" s="291"/>
    </row>
    <row r="930" spans="1:8" s="278" customFormat="1" ht="19.5" customHeight="1">
      <c r="A930" s="288"/>
      <c r="B930" s="289"/>
      <c r="C930" s="290" t="s">
        <v>22</v>
      </c>
      <c r="D930" s="290" t="s">
        <v>22</v>
      </c>
      <c r="E930" s="291"/>
      <c r="F930" s="291"/>
      <c r="G930" s="291"/>
      <c r="H930" s="291"/>
    </row>
    <row r="931" spans="1:8" s="278" customFormat="1" ht="19.5" customHeight="1">
      <c r="A931" s="288"/>
      <c r="B931" s="289"/>
      <c r="C931" s="290" t="s">
        <v>23</v>
      </c>
      <c r="D931" s="290" t="s">
        <v>23</v>
      </c>
      <c r="E931" s="291"/>
      <c r="F931" s="291"/>
      <c r="G931" s="291"/>
      <c r="H931" s="291"/>
    </row>
    <row r="932" spans="1:8" s="278" customFormat="1" ht="19.5" customHeight="1">
      <c r="A932" s="288"/>
      <c r="B932" s="289"/>
      <c r="C932" s="290" t="s">
        <v>12</v>
      </c>
      <c r="D932" s="290" t="s">
        <v>12</v>
      </c>
      <c r="E932" s="291"/>
      <c r="F932" s="291"/>
      <c r="G932" s="291"/>
      <c r="H932" s="291"/>
    </row>
    <row r="933" spans="1:8" s="278" customFormat="1" ht="19.5" customHeight="1">
      <c r="A933" s="288"/>
      <c r="B933" s="289"/>
      <c r="C933" s="290" t="s">
        <v>75</v>
      </c>
      <c r="D933" s="290" t="s">
        <v>75</v>
      </c>
      <c r="E933" s="291"/>
      <c r="F933" s="291"/>
      <c r="G933" s="291"/>
      <c r="H933" s="291"/>
    </row>
    <row r="934" spans="1:8" s="278" customFormat="1" ht="19.5" customHeight="1">
      <c r="A934" s="288"/>
      <c r="B934" s="289"/>
      <c r="C934" s="290" t="s">
        <v>30</v>
      </c>
      <c r="D934" s="290" t="s">
        <v>30</v>
      </c>
      <c r="E934" s="291"/>
      <c r="F934" s="291"/>
      <c r="G934" s="291"/>
      <c r="H934" s="291"/>
    </row>
    <row r="935" spans="1:8" s="278" customFormat="1" ht="19.5" customHeight="1">
      <c r="A935" s="288"/>
      <c r="B935" s="289"/>
      <c r="C935" s="290" t="s">
        <v>8</v>
      </c>
      <c r="D935" s="290" t="s">
        <v>8</v>
      </c>
      <c r="E935" s="291"/>
      <c r="F935" s="291"/>
      <c r="G935" s="291"/>
      <c r="H935" s="291"/>
    </row>
    <row r="936" spans="1:8" s="278" customFormat="1" ht="19.5" customHeight="1">
      <c r="A936" s="288"/>
      <c r="B936" s="289"/>
      <c r="C936" s="290" t="s">
        <v>32</v>
      </c>
      <c r="D936" s="290" t="s">
        <v>32</v>
      </c>
      <c r="E936" s="291"/>
      <c r="F936" s="291"/>
      <c r="G936" s="291"/>
      <c r="H936" s="291"/>
    </row>
    <row r="937" spans="1:8" s="278" customFormat="1" ht="19.5" customHeight="1">
      <c r="A937" s="288"/>
      <c r="B937" s="289"/>
      <c r="C937" s="290" t="s">
        <v>33</v>
      </c>
      <c r="D937" s="290" t="s">
        <v>33</v>
      </c>
      <c r="E937" s="291"/>
      <c r="F937" s="291"/>
      <c r="G937" s="291"/>
      <c r="H937" s="291"/>
    </row>
    <row r="938" spans="1:8" ht="19.5" customHeight="1">
      <c r="A938" s="45"/>
      <c r="B938" s="46"/>
      <c r="C938" s="49" t="s">
        <v>9</v>
      </c>
      <c r="D938" s="49" t="s">
        <v>9</v>
      </c>
      <c r="E938" s="41">
        <f>SUM(E927:E937)</f>
        <v>0</v>
      </c>
      <c r="F938" s="41">
        <f>SUM(F927:F937)</f>
        <v>0</v>
      </c>
      <c r="G938" s="41">
        <f>SUM(G927:G937)</f>
        <v>0</v>
      </c>
      <c r="H938" s="41">
        <f>SUM(H927:H937)</f>
        <v>0</v>
      </c>
    </row>
    <row r="939" spans="1:8" ht="19.5" customHeight="1">
      <c r="A939" s="43" t="s">
        <v>92</v>
      </c>
      <c r="B939" s="44" t="s">
        <v>126</v>
      </c>
      <c r="C939" s="40" t="s">
        <v>8</v>
      </c>
      <c r="D939" s="40" t="s">
        <v>8</v>
      </c>
      <c r="E939" s="35"/>
      <c r="F939" s="35"/>
      <c r="G939" s="35"/>
      <c r="H939" s="35"/>
    </row>
    <row r="940" spans="1:8" ht="19.5" customHeight="1" thickBot="1">
      <c r="A940" s="45"/>
      <c r="B940" s="46"/>
      <c r="C940" s="49" t="s">
        <v>9</v>
      </c>
      <c r="D940" s="49" t="s">
        <v>9</v>
      </c>
      <c r="E940" s="26">
        <f>SUM(E939)</f>
        <v>0</v>
      </c>
      <c r="F940" s="26">
        <f>SUM(F939)</f>
        <v>0</v>
      </c>
      <c r="G940" s="26">
        <f>SUM(G939)</f>
        <v>0</v>
      </c>
      <c r="H940" s="26">
        <f>SUM(H939)</f>
        <v>0</v>
      </c>
    </row>
    <row r="941" spans="1:8" ht="19.5" customHeight="1" thickBot="1">
      <c r="A941" s="87" t="s">
        <v>2</v>
      </c>
      <c r="B941" s="87"/>
      <c r="C941" s="87"/>
      <c r="D941" s="87"/>
      <c r="E941" s="57">
        <f>SUM(E940,E938,E926,E924)</f>
        <v>0</v>
      </c>
      <c r="F941" s="57">
        <f>SUM(F940,F938,F926,F924)</f>
        <v>0</v>
      </c>
      <c r="G941" s="57">
        <f>SUM(G940,G938,G926,G924)</f>
        <v>0</v>
      </c>
      <c r="H941" s="57">
        <f>SUM(H940,H938,H926,H924)</f>
        <v>0</v>
      </c>
    </row>
    <row r="942" spans="1:8" s="64" customFormat="1" ht="19.5" customHeight="1" thickBot="1">
      <c r="A942" s="65"/>
      <c r="B942" s="66"/>
      <c r="C942" s="66"/>
      <c r="D942" s="66"/>
      <c r="E942" s="67"/>
      <c r="F942" s="67"/>
      <c r="G942" s="67"/>
      <c r="H942" s="67"/>
    </row>
    <row r="943" spans="1:8" ht="18.75" thickBot="1">
      <c r="A943" s="326" t="s">
        <v>116</v>
      </c>
      <c r="B943" s="327"/>
      <c r="C943" s="327"/>
      <c r="D943" s="327"/>
      <c r="E943" s="197"/>
      <c r="F943" s="197"/>
      <c r="G943" s="197"/>
      <c r="H943" s="197"/>
    </row>
    <row r="944" spans="1:8" ht="12.75" customHeight="1">
      <c r="A944" s="88" t="s">
        <v>0</v>
      </c>
      <c r="B944" s="92"/>
      <c r="C944" s="93"/>
      <c r="D944" s="93"/>
      <c r="E944" s="195"/>
      <c r="F944" s="195"/>
      <c r="G944" s="195"/>
      <c r="H944" s="195"/>
    </row>
    <row r="945" spans="1:8" ht="13.5" thickBot="1">
      <c r="A945" s="89"/>
      <c r="B945" s="85"/>
      <c r="C945" s="86"/>
      <c r="D945" s="86"/>
      <c r="E945" s="191"/>
      <c r="F945" s="191"/>
      <c r="G945" s="191"/>
      <c r="H945" s="191"/>
    </row>
    <row r="946" spans="1:8" ht="13.5" thickBot="1">
      <c r="A946" s="3" t="s">
        <v>3</v>
      </c>
      <c r="B946" s="4" t="s">
        <v>4</v>
      </c>
      <c r="C946" s="5" t="s">
        <v>5</v>
      </c>
      <c r="D946" s="5" t="s">
        <v>5</v>
      </c>
      <c r="E946" s="192"/>
      <c r="F946" s="192"/>
      <c r="G946" s="192"/>
      <c r="H946" s="192"/>
    </row>
    <row r="947" spans="1:8" ht="13.5" thickBot="1">
      <c r="A947" s="6">
        <v>1</v>
      </c>
      <c r="B947" s="7">
        <v>2</v>
      </c>
      <c r="C947" s="8">
        <v>3</v>
      </c>
      <c r="D947" s="8">
        <v>3</v>
      </c>
      <c r="E947" s="193">
        <v>4</v>
      </c>
      <c r="F947" s="193">
        <v>4</v>
      </c>
      <c r="G947" s="193">
        <v>4</v>
      </c>
      <c r="H947" s="193">
        <v>4</v>
      </c>
    </row>
    <row r="948" spans="1:8" ht="19.5" customHeight="1">
      <c r="A948" s="43" t="s">
        <v>38</v>
      </c>
      <c r="B948" s="44" t="s">
        <v>56</v>
      </c>
      <c r="C948" s="40" t="s">
        <v>8</v>
      </c>
      <c r="D948" s="40" t="s">
        <v>8</v>
      </c>
      <c r="E948" s="35"/>
      <c r="F948" s="35"/>
      <c r="G948" s="35"/>
      <c r="H948" s="35"/>
    </row>
    <row r="949" spans="1:8" ht="19.5" customHeight="1">
      <c r="A949" s="45"/>
      <c r="B949" s="46"/>
      <c r="C949" s="49" t="s">
        <v>9</v>
      </c>
      <c r="D949" s="49" t="s">
        <v>9</v>
      </c>
      <c r="E949" s="26">
        <f>SUM(E948)</f>
        <v>0</v>
      </c>
      <c r="F949" s="26">
        <f>SUM(F948)</f>
        <v>0</v>
      </c>
      <c r="G949" s="26">
        <f>SUM(G948)</f>
        <v>0</v>
      </c>
      <c r="H949" s="26">
        <f>SUM(H948)</f>
        <v>0</v>
      </c>
    </row>
    <row r="950" spans="1:8" ht="17.25" customHeight="1">
      <c r="A950" s="43" t="s">
        <v>89</v>
      </c>
      <c r="B950" s="44" t="s">
        <v>90</v>
      </c>
      <c r="C950" s="40" t="s">
        <v>91</v>
      </c>
      <c r="D950" s="40" t="s">
        <v>91</v>
      </c>
      <c r="E950" s="35">
        <v>2809</v>
      </c>
      <c r="F950" s="35"/>
      <c r="G950" s="35"/>
      <c r="H950" s="35">
        <v>2809</v>
      </c>
    </row>
    <row r="951" spans="1:8" ht="19.5" customHeight="1">
      <c r="A951" s="43"/>
      <c r="B951" s="44"/>
      <c r="C951" s="48" t="s">
        <v>9</v>
      </c>
      <c r="D951" s="48" t="s">
        <v>9</v>
      </c>
      <c r="E951" s="41">
        <f>SUM(E950)</f>
        <v>2809</v>
      </c>
      <c r="F951" s="41">
        <f>SUM(F950)</f>
        <v>0</v>
      </c>
      <c r="G951" s="41">
        <f>SUM(G950)</f>
        <v>0</v>
      </c>
      <c r="H951" s="41">
        <f>SUM(H950)</f>
        <v>2809</v>
      </c>
    </row>
    <row r="952" spans="1:8" s="278" customFormat="1" ht="19.5" customHeight="1">
      <c r="A952" s="288" t="s">
        <v>256</v>
      </c>
      <c r="B952" s="289" t="s">
        <v>258</v>
      </c>
      <c r="C952" s="290" t="s">
        <v>62</v>
      </c>
      <c r="D952" s="290" t="s">
        <v>62</v>
      </c>
      <c r="E952" s="291">
        <v>1008</v>
      </c>
      <c r="F952" s="291"/>
      <c r="G952" s="291"/>
      <c r="H952" s="291">
        <v>1008</v>
      </c>
    </row>
    <row r="953" spans="1:8" s="278" customFormat="1" ht="19.5" customHeight="1">
      <c r="A953" s="288"/>
      <c r="B953" s="289"/>
      <c r="C953" s="290" t="s">
        <v>20</v>
      </c>
      <c r="D953" s="290" t="s">
        <v>20</v>
      </c>
      <c r="E953" s="291">
        <v>18642</v>
      </c>
      <c r="F953" s="291"/>
      <c r="G953" s="291"/>
      <c r="H953" s="291">
        <v>18642</v>
      </c>
    </row>
    <row r="954" spans="1:8" s="278" customFormat="1" ht="19.5" customHeight="1">
      <c r="A954" s="288"/>
      <c r="B954" s="289"/>
      <c r="C954" s="290" t="s">
        <v>21</v>
      </c>
      <c r="D954" s="290" t="s">
        <v>21</v>
      </c>
      <c r="E954" s="291">
        <v>3861</v>
      </c>
      <c r="F954" s="291">
        <v>2276</v>
      </c>
      <c r="G954" s="291"/>
      <c r="H954" s="291">
        <f>SUM(E954:F954)</f>
        <v>6137</v>
      </c>
    </row>
    <row r="955" spans="1:8" s="278" customFormat="1" ht="19.5" customHeight="1">
      <c r="A955" s="288"/>
      <c r="B955" s="289"/>
      <c r="C955" s="290" t="s">
        <v>22</v>
      </c>
      <c r="D955" s="290" t="s">
        <v>22</v>
      </c>
      <c r="E955" s="291">
        <v>4093</v>
      </c>
      <c r="F955" s="291">
        <v>414</v>
      </c>
      <c r="G955" s="291"/>
      <c r="H955" s="291">
        <f>SUM(E955:F955)</f>
        <v>4507</v>
      </c>
    </row>
    <row r="956" spans="1:8" s="278" customFormat="1" ht="19.5" customHeight="1">
      <c r="A956" s="288"/>
      <c r="B956" s="289"/>
      <c r="C956" s="290" t="s">
        <v>23</v>
      </c>
      <c r="D956" s="290" t="s">
        <v>23</v>
      </c>
      <c r="E956" s="291">
        <v>551</v>
      </c>
      <c r="F956" s="291">
        <v>56</v>
      </c>
      <c r="G956" s="291"/>
      <c r="H956" s="291">
        <f>SUM(E956:F956)</f>
        <v>607</v>
      </c>
    </row>
    <row r="957" spans="1:8" s="278" customFormat="1" ht="19.5" customHeight="1">
      <c r="A957" s="288"/>
      <c r="B957" s="289"/>
      <c r="C957" s="290" t="s">
        <v>12</v>
      </c>
      <c r="D957" s="290" t="s">
        <v>12</v>
      </c>
      <c r="E957" s="291">
        <v>22288</v>
      </c>
      <c r="F957" s="291"/>
      <c r="G957" s="291"/>
      <c r="H957" s="291">
        <v>22288</v>
      </c>
    </row>
    <row r="958" spans="1:8" s="278" customFormat="1" ht="19.5" customHeight="1">
      <c r="A958" s="288"/>
      <c r="B958" s="289"/>
      <c r="C958" s="290" t="s">
        <v>75</v>
      </c>
      <c r="D958" s="290" t="s">
        <v>75</v>
      </c>
      <c r="E958" s="291">
        <v>28182</v>
      </c>
      <c r="F958" s="291"/>
      <c r="G958" s="291"/>
      <c r="H958" s="291">
        <v>28182</v>
      </c>
    </row>
    <row r="959" spans="1:8" s="278" customFormat="1" ht="19.5" customHeight="1">
      <c r="A959" s="288"/>
      <c r="B959" s="289"/>
      <c r="C959" s="290" t="s">
        <v>30</v>
      </c>
      <c r="D959" s="290" t="s">
        <v>30</v>
      </c>
      <c r="E959" s="291">
        <v>4887</v>
      </c>
      <c r="F959" s="291"/>
      <c r="G959" s="291"/>
      <c r="H959" s="291">
        <v>4887</v>
      </c>
    </row>
    <row r="960" spans="1:8" s="278" customFormat="1" ht="19.5" customHeight="1">
      <c r="A960" s="288"/>
      <c r="B960" s="289"/>
      <c r="C960" s="290" t="s">
        <v>8</v>
      </c>
      <c r="D960" s="290" t="s">
        <v>8</v>
      </c>
      <c r="E960" s="291">
        <v>6661</v>
      </c>
      <c r="F960" s="291"/>
      <c r="G960" s="291"/>
      <c r="H960" s="291">
        <v>6661</v>
      </c>
    </row>
    <row r="961" spans="1:8" s="278" customFormat="1" ht="19.5" customHeight="1">
      <c r="A961" s="288"/>
      <c r="B961" s="289"/>
      <c r="C961" s="290" t="s">
        <v>32</v>
      </c>
      <c r="D961" s="290" t="s">
        <v>32</v>
      </c>
      <c r="E961" s="291">
        <v>325</v>
      </c>
      <c r="F961" s="291"/>
      <c r="G961" s="291"/>
      <c r="H961" s="291">
        <v>325</v>
      </c>
    </row>
    <row r="962" spans="1:8" s="278" customFormat="1" ht="19.5" customHeight="1">
      <c r="A962" s="288"/>
      <c r="B962" s="289"/>
      <c r="C962" s="290" t="s">
        <v>26</v>
      </c>
      <c r="D962" s="290" t="s">
        <v>26</v>
      </c>
      <c r="E962" s="291">
        <v>2153</v>
      </c>
      <c r="F962" s="291"/>
      <c r="G962" s="291"/>
      <c r="H962" s="291">
        <v>2153</v>
      </c>
    </row>
    <row r="963" spans="1:8" s="278" customFormat="1" ht="19.5" customHeight="1">
      <c r="A963" s="288"/>
      <c r="B963" s="289"/>
      <c r="C963" s="290" t="s">
        <v>33</v>
      </c>
      <c r="D963" s="290" t="s">
        <v>33</v>
      </c>
      <c r="E963" s="291">
        <v>1463</v>
      </c>
      <c r="F963" s="291"/>
      <c r="G963" s="291"/>
      <c r="H963" s="291">
        <v>1463</v>
      </c>
    </row>
    <row r="964" spans="1:8" ht="19.5" customHeight="1">
      <c r="A964" s="45"/>
      <c r="B964" s="46"/>
      <c r="C964" s="49" t="s">
        <v>9</v>
      </c>
      <c r="D964" s="49" t="s">
        <v>9</v>
      </c>
      <c r="E964" s="41">
        <f>SUM(E952:E963)</f>
        <v>94114</v>
      </c>
      <c r="F964" s="41">
        <f>SUM(F952:F963)</f>
        <v>2746</v>
      </c>
      <c r="G964" s="41">
        <f>SUM(G952:G963)</f>
        <v>0</v>
      </c>
      <c r="H964" s="41">
        <f>SUM(H952:H963)</f>
        <v>96860</v>
      </c>
    </row>
    <row r="965" spans="1:8" ht="19.5" customHeight="1">
      <c r="A965" s="43" t="s">
        <v>92</v>
      </c>
      <c r="B965" s="44" t="s">
        <v>126</v>
      </c>
      <c r="C965" s="40" t="s">
        <v>8</v>
      </c>
      <c r="D965" s="40" t="s">
        <v>8</v>
      </c>
      <c r="E965" s="35"/>
      <c r="F965" s="35"/>
      <c r="G965" s="35"/>
      <c r="H965" s="35"/>
    </row>
    <row r="966" spans="1:8" ht="19.5" customHeight="1" thickBot="1">
      <c r="A966" s="45"/>
      <c r="B966" s="46"/>
      <c r="C966" s="49" t="s">
        <v>9</v>
      </c>
      <c r="D966" s="49" t="s">
        <v>9</v>
      </c>
      <c r="E966" s="26">
        <f>SUM(E965)</f>
        <v>0</v>
      </c>
      <c r="F966" s="26">
        <f>SUM(F965)</f>
        <v>0</v>
      </c>
      <c r="G966" s="26">
        <f>SUM(G965)</f>
        <v>0</v>
      </c>
      <c r="H966" s="26">
        <f>SUM(H965)</f>
        <v>0</v>
      </c>
    </row>
    <row r="967" spans="1:8" ht="19.5" customHeight="1" thickBot="1">
      <c r="A967" s="87" t="s">
        <v>2</v>
      </c>
      <c r="B967" s="87"/>
      <c r="C967" s="87"/>
      <c r="D967" s="87"/>
      <c r="E967" s="57">
        <f>SUM(E966,E964,E951,E949)</f>
        <v>96923</v>
      </c>
      <c r="F967" s="57">
        <f>SUM(F966,F964,F951,F949)</f>
        <v>2746</v>
      </c>
      <c r="G967" s="57">
        <f>SUM(G966,G964,G951,G949)</f>
        <v>0</v>
      </c>
      <c r="H967" s="57">
        <f>SUM(H966,H964,H951,H949)</f>
        <v>99669</v>
      </c>
    </row>
    <row r="968" spans="1:8" s="64" customFormat="1" ht="19.5" customHeight="1" thickBot="1">
      <c r="A968" s="65"/>
      <c r="B968" s="66"/>
      <c r="C968" s="66"/>
      <c r="D968" s="66"/>
      <c r="E968" s="67"/>
      <c r="F968" s="67"/>
      <c r="G968" s="67"/>
      <c r="H968" s="67"/>
    </row>
    <row r="969" spans="1:8" ht="18.75" thickBot="1">
      <c r="A969" s="326" t="s">
        <v>117</v>
      </c>
      <c r="B969" s="327"/>
      <c r="C969" s="327"/>
      <c r="D969" s="327"/>
      <c r="E969" s="198"/>
      <c r="F969" s="198"/>
      <c r="G969" s="198"/>
      <c r="H969" s="198"/>
    </row>
    <row r="970" spans="1:8" ht="12.75" customHeight="1">
      <c r="A970" s="88" t="s">
        <v>0</v>
      </c>
      <c r="B970" s="92"/>
      <c r="C970" s="93"/>
      <c r="D970" s="93"/>
      <c r="E970" s="195"/>
      <c r="F970" s="195"/>
      <c r="G970" s="195"/>
      <c r="H970" s="195"/>
    </row>
    <row r="971" spans="1:8" ht="13.5" thickBot="1">
      <c r="A971" s="89"/>
      <c r="B971" s="85"/>
      <c r="C971" s="86"/>
      <c r="D971" s="86"/>
      <c r="E971" s="191"/>
      <c r="F971" s="191"/>
      <c r="G971" s="191"/>
      <c r="H971" s="191"/>
    </row>
    <row r="972" spans="1:8" ht="13.5" thickBot="1">
      <c r="A972" s="3" t="s">
        <v>3</v>
      </c>
      <c r="B972" s="4" t="s">
        <v>4</v>
      </c>
      <c r="C972" s="5" t="s">
        <v>5</v>
      </c>
      <c r="D972" s="5" t="s">
        <v>5</v>
      </c>
      <c r="E972" s="192"/>
      <c r="F972" s="192"/>
      <c r="G972" s="192"/>
      <c r="H972" s="192"/>
    </row>
    <row r="973" spans="1:8" ht="13.5" thickBot="1">
      <c r="A973" s="6">
        <v>1</v>
      </c>
      <c r="B973" s="7">
        <v>2</v>
      </c>
      <c r="C973" s="8">
        <v>3</v>
      </c>
      <c r="D973" s="8">
        <v>3</v>
      </c>
      <c r="E973" s="193">
        <v>4</v>
      </c>
      <c r="F973" s="193">
        <v>4</v>
      </c>
      <c r="G973" s="193">
        <v>4</v>
      </c>
      <c r="H973" s="193">
        <v>4</v>
      </c>
    </row>
    <row r="974" spans="1:8" ht="19.5" customHeight="1">
      <c r="A974" s="43" t="s">
        <v>38</v>
      </c>
      <c r="B974" s="44" t="s">
        <v>56</v>
      </c>
      <c r="C974" s="40" t="s">
        <v>8</v>
      </c>
      <c r="D974" s="40" t="s">
        <v>8</v>
      </c>
      <c r="E974" s="35"/>
      <c r="F974" s="35"/>
      <c r="G974" s="35"/>
      <c r="H974" s="35"/>
    </row>
    <row r="975" spans="1:8" ht="19.5" customHeight="1">
      <c r="A975" s="45"/>
      <c r="B975" s="46"/>
      <c r="C975" s="49" t="s">
        <v>9</v>
      </c>
      <c r="D975" s="49" t="s">
        <v>9</v>
      </c>
      <c r="E975" s="26">
        <f>SUM(E974)</f>
        <v>0</v>
      </c>
      <c r="F975" s="26">
        <f>SUM(F974)</f>
        <v>0</v>
      </c>
      <c r="G975" s="26">
        <f>SUM(G974)</f>
        <v>0</v>
      </c>
      <c r="H975" s="26">
        <f>SUM(H974)</f>
        <v>0</v>
      </c>
    </row>
    <row r="976" spans="1:8" ht="17.25" customHeight="1">
      <c r="A976" s="43" t="s">
        <v>89</v>
      </c>
      <c r="B976" s="44" t="s">
        <v>90</v>
      </c>
      <c r="C976" s="40" t="s">
        <v>91</v>
      </c>
      <c r="D976" s="40" t="s">
        <v>91</v>
      </c>
      <c r="E976" s="35">
        <v>2809</v>
      </c>
      <c r="F976" s="35"/>
      <c r="G976" s="35"/>
      <c r="H976" s="35">
        <v>2809</v>
      </c>
    </row>
    <row r="977" spans="1:8" ht="19.5" customHeight="1">
      <c r="A977" s="43"/>
      <c r="B977" s="44"/>
      <c r="C977" s="48" t="s">
        <v>9</v>
      </c>
      <c r="D977" s="48" t="s">
        <v>9</v>
      </c>
      <c r="E977" s="41">
        <f>SUM(E976)</f>
        <v>2809</v>
      </c>
      <c r="F977" s="41">
        <f>SUM(F976)</f>
        <v>0</v>
      </c>
      <c r="G977" s="41">
        <f>SUM(G976)</f>
        <v>0</v>
      </c>
      <c r="H977" s="41">
        <f>SUM(H976)</f>
        <v>2809</v>
      </c>
    </row>
    <row r="978" spans="1:8" s="278" customFormat="1" ht="19.5" customHeight="1">
      <c r="A978" s="288" t="s">
        <v>256</v>
      </c>
      <c r="B978" s="289" t="s">
        <v>257</v>
      </c>
      <c r="C978" s="290" t="s">
        <v>62</v>
      </c>
      <c r="D978" s="290" t="s">
        <v>62</v>
      </c>
      <c r="E978" s="291">
        <v>1008</v>
      </c>
      <c r="F978" s="291"/>
      <c r="G978" s="291"/>
      <c r="H978" s="291">
        <v>1008</v>
      </c>
    </row>
    <row r="979" spans="1:8" s="278" customFormat="1" ht="19.5" customHeight="1">
      <c r="A979" s="288"/>
      <c r="B979" s="289"/>
      <c r="C979" s="290" t="s">
        <v>20</v>
      </c>
      <c r="D979" s="290" t="s">
        <v>20</v>
      </c>
      <c r="E979" s="291">
        <v>28038</v>
      </c>
      <c r="F979" s="291"/>
      <c r="G979" s="291"/>
      <c r="H979" s="291">
        <v>28038</v>
      </c>
    </row>
    <row r="980" spans="1:8" s="278" customFormat="1" ht="19.5" customHeight="1">
      <c r="A980" s="288"/>
      <c r="B980" s="289"/>
      <c r="C980" s="290" t="s">
        <v>21</v>
      </c>
      <c r="D980" s="290" t="s">
        <v>21</v>
      </c>
      <c r="E980" s="291">
        <v>1723</v>
      </c>
      <c r="F980" s="291"/>
      <c r="G980" s="291"/>
      <c r="H980" s="291">
        <v>1723</v>
      </c>
    </row>
    <row r="981" spans="1:8" s="278" customFormat="1" ht="19.5" customHeight="1">
      <c r="A981" s="288"/>
      <c r="B981" s="289"/>
      <c r="C981" s="290" t="s">
        <v>22</v>
      </c>
      <c r="D981" s="290" t="s">
        <v>22</v>
      </c>
      <c r="E981" s="291">
        <v>5414</v>
      </c>
      <c r="F981" s="291"/>
      <c r="G981" s="291"/>
      <c r="H981" s="291">
        <v>5414</v>
      </c>
    </row>
    <row r="982" spans="1:8" s="278" customFormat="1" ht="19.5" customHeight="1">
      <c r="A982" s="288"/>
      <c r="B982" s="289"/>
      <c r="C982" s="290" t="s">
        <v>23</v>
      </c>
      <c r="D982" s="290" t="s">
        <v>23</v>
      </c>
      <c r="E982" s="291">
        <v>729</v>
      </c>
      <c r="F982" s="291"/>
      <c r="G982" s="291"/>
      <c r="H982" s="291">
        <v>729</v>
      </c>
    </row>
    <row r="983" spans="1:8" s="278" customFormat="1" ht="19.5" customHeight="1">
      <c r="A983" s="288"/>
      <c r="B983" s="289"/>
      <c r="C983" s="290" t="s">
        <v>12</v>
      </c>
      <c r="D983" s="290" t="s">
        <v>12</v>
      </c>
      <c r="E983" s="291">
        <v>25621</v>
      </c>
      <c r="F983" s="291"/>
      <c r="G983" s="291"/>
      <c r="H983" s="291">
        <v>25621</v>
      </c>
    </row>
    <row r="984" spans="1:8" s="278" customFormat="1" ht="19.5" customHeight="1">
      <c r="A984" s="288"/>
      <c r="B984" s="289"/>
      <c r="C984" s="290" t="s">
        <v>75</v>
      </c>
      <c r="D984" s="290" t="s">
        <v>75</v>
      </c>
      <c r="E984" s="291">
        <v>28182</v>
      </c>
      <c r="F984" s="291"/>
      <c r="G984" s="291"/>
      <c r="H984" s="291">
        <v>28182</v>
      </c>
    </row>
    <row r="985" spans="1:8" s="278" customFormat="1" ht="19.5" customHeight="1">
      <c r="A985" s="288"/>
      <c r="B985" s="289"/>
      <c r="C985" s="290" t="s">
        <v>30</v>
      </c>
      <c r="D985" s="290" t="s">
        <v>30</v>
      </c>
      <c r="E985" s="291">
        <v>1427</v>
      </c>
      <c r="F985" s="291"/>
      <c r="G985" s="291"/>
      <c r="H985" s="291">
        <v>1427</v>
      </c>
    </row>
    <row r="986" spans="1:8" s="278" customFormat="1" ht="19.5" customHeight="1">
      <c r="A986" s="288"/>
      <c r="B986" s="289"/>
      <c r="C986" s="290" t="s">
        <v>8</v>
      </c>
      <c r="D986" s="290" t="s">
        <v>8</v>
      </c>
      <c r="E986" s="291">
        <v>6031</v>
      </c>
      <c r="F986" s="291"/>
      <c r="G986" s="291"/>
      <c r="H986" s="291">
        <v>6031</v>
      </c>
    </row>
    <row r="987" spans="1:8" s="278" customFormat="1" ht="19.5" customHeight="1">
      <c r="A987" s="288"/>
      <c r="B987" s="289"/>
      <c r="C987" s="290" t="s">
        <v>26</v>
      </c>
      <c r="D987" s="290" t="s">
        <v>26</v>
      </c>
      <c r="E987" s="291">
        <v>200</v>
      </c>
      <c r="F987" s="291"/>
      <c r="G987" s="291"/>
      <c r="H987" s="291">
        <v>200</v>
      </c>
    </row>
    <row r="988" spans="1:8" s="278" customFormat="1" ht="19.5" customHeight="1">
      <c r="A988" s="288"/>
      <c r="B988" s="289"/>
      <c r="C988" s="290" t="s">
        <v>32</v>
      </c>
      <c r="D988" s="290" t="s">
        <v>32</v>
      </c>
      <c r="E988" s="291">
        <v>350</v>
      </c>
      <c r="F988" s="291"/>
      <c r="G988" s="291"/>
      <c r="H988" s="291">
        <v>350</v>
      </c>
    </row>
    <row r="989" spans="1:8" s="278" customFormat="1" ht="19.5" customHeight="1">
      <c r="A989" s="288"/>
      <c r="B989" s="289"/>
      <c r="C989" s="290" t="s">
        <v>33</v>
      </c>
      <c r="D989" s="290" t="s">
        <v>33</v>
      </c>
      <c r="E989" s="291">
        <v>1935</v>
      </c>
      <c r="F989" s="291"/>
      <c r="G989" s="291"/>
      <c r="H989" s="291">
        <v>1935</v>
      </c>
    </row>
    <row r="990" spans="1:8" ht="19.5" customHeight="1">
      <c r="A990" s="45"/>
      <c r="B990" s="46"/>
      <c r="C990" s="49" t="s">
        <v>9</v>
      </c>
      <c r="D990" s="49" t="s">
        <v>9</v>
      </c>
      <c r="E990" s="41">
        <f>SUM(E978:E989)</f>
        <v>100658</v>
      </c>
      <c r="F990" s="41">
        <f>SUM(F978:F989)</f>
        <v>0</v>
      </c>
      <c r="G990" s="41">
        <f>SUM(G978:G989)</f>
        <v>0</v>
      </c>
      <c r="H990" s="41">
        <f>SUM(H978:H989)</f>
        <v>100658</v>
      </c>
    </row>
    <row r="991" spans="1:8" ht="19.5" customHeight="1">
      <c r="A991" s="43" t="s">
        <v>92</v>
      </c>
      <c r="B991" s="44" t="s">
        <v>126</v>
      </c>
      <c r="C991" s="40" t="s">
        <v>8</v>
      </c>
      <c r="D991" s="40" t="s">
        <v>8</v>
      </c>
      <c r="E991" s="35"/>
      <c r="F991" s="35"/>
      <c r="G991" s="35"/>
      <c r="H991" s="35"/>
    </row>
    <row r="992" spans="1:8" ht="19.5" customHeight="1" thickBot="1">
      <c r="A992" s="45"/>
      <c r="B992" s="46"/>
      <c r="C992" s="49" t="s">
        <v>9</v>
      </c>
      <c r="D992" s="49" t="s">
        <v>9</v>
      </c>
      <c r="E992" s="26">
        <f>SUM(E991)</f>
        <v>0</v>
      </c>
      <c r="F992" s="26">
        <f>SUM(F991)</f>
        <v>0</v>
      </c>
      <c r="G992" s="26">
        <f>SUM(G991)</f>
        <v>0</v>
      </c>
      <c r="H992" s="26">
        <f>SUM(H991)</f>
        <v>0</v>
      </c>
    </row>
    <row r="993" spans="1:8" ht="19.5" customHeight="1" thickBot="1">
      <c r="A993" s="87" t="s">
        <v>2</v>
      </c>
      <c r="B993" s="87"/>
      <c r="C993" s="87"/>
      <c r="D993" s="87"/>
      <c r="E993" s="57">
        <f>SUM(E975,E977,E992,E990)</f>
        <v>103467</v>
      </c>
      <c r="F993" s="57">
        <f>SUM(F975,F977,F992,F990)</f>
        <v>0</v>
      </c>
      <c r="G993" s="57">
        <f>SUM(G975,G977,G992,G990)</f>
        <v>0</v>
      </c>
      <c r="H993" s="57">
        <f>SUM(H975,H977,H992,H990)</f>
        <v>103467</v>
      </c>
    </row>
    <row r="994" spans="1:8" s="64" customFormat="1" ht="19.5" customHeight="1" thickBot="1">
      <c r="A994" s="65"/>
      <c r="B994" s="66"/>
      <c r="C994" s="66"/>
      <c r="D994" s="66"/>
      <c r="E994" s="67"/>
      <c r="F994" s="67"/>
      <c r="G994" s="67"/>
      <c r="H994" s="67"/>
    </row>
    <row r="995" spans="1:8" ht="18.75" thickBot="1">
      <c r="A995" s="326" t="s">
        <v>118</v>
      </c>
      <c r="B995" s="327"/>
      <c r="C995" s="327"/>
      <c r="D995" s="327"/>
      <c r="E995" s="198"/>
      <c r="F995" s="198"/>
      <c r="G995" s="198"/>
      <c r="H995" s="198"/>
    </row>
    <row r="996" spans="1:8" ht="12.75" customHeight="1">
      <c r="A996" s="88" t="s">
        <v>0</v>
      </c>
      <c r="B996" s="92"/>
      <c r="C996" s="93"/>
      <c r="D996" s="93"/>
      <c r="E996" s="195"/>
      <c r="F996" s="195"/>
      <c r="G996" s="195"/>
      <c r="H996" s="195"/>
    </row>
    <row r="997" spans="1:8" ht="13.5" thickBot="1">
      <c r="A997" s="89"/>
      <c r="B997" s="85"/>
      <c r="C997" s="86"/>
      <c r="D997" s="86"/>
      <c r="E997" s="191"/>
      <c r="F997" s="191"/>
      <c r="G997" s="191"/>
      <c r="H997" s="191"/>
    </row>
    <row r="998" spans="1:8" ht="13.5" thickBot="1">
      <c r="A998" s="3" t="s">
        <v>3</v>
      </c>
      <c r="B998" s="4" t="s">
        <v>4</v>
      </c>
      <c r="C998" s="5" t="s">
        <v>5</v>
      </c>
      <c r="D998" s="5" t="s">
        <v>5</v>
      </c>
      <c r="E998" s="192"/>
      <c r="F998" s="192"/>
      <c r="G998" s="192"/>
      <c r="H998" s="192"/>
    </row>
    <row r="999" spans="1:8" ht="13.5" thickBot="1">
      <c r="A999" s="6">
        <v>1</v>
      </c>
      <c r="B999" s="7">
        <v>2</v>
      </c>
      <c r="C999" s="8">
        <v>3</v>
      </c>
      <c r="D999" s="8">
        <v>3</v>
      </c>
      <c r="E999" s="193">
        <v>4</v>
      </c>
      <c r="F999" s="193">
        <v>4</v>
      </c>
      <c r="G999" s="193">
        <v>4</v>
      </c>
      <c r="H999" s="193">
        <v>4</v>
      </c>
    </row>
    <row r="1000" spans="1:8" ht="19.5" customHeight="1">
      <c r="A1000" s="43" t="s">
        <v>38</v>
      </c>
      <c r="B1000" s="44" t="s">
        <v>56</v>
      </c>
      <c r="C1000" s="40" t="s">
        <v>8</v>
      </c>
      <c r="D1000" s="40" t="s">
        <v>8</v>
      </c>
      <c r="E1000" s="35"/>
      <c r="F1000" s="35"/>
      <c r="G1000" s="35"/>
      <c r="H1000" s="35"/>
    </row>
    <row r="1001" spans="1:8" ht="19.5" customHeight="1">
      <c r="A1001" s="45"/>
      <c r="B1001" s="46"/>
      <c r="C1001" s="49" t="s">
        <v>9</v>
      </c>
      <c r="D1001" s="49" t="s">
        <v>9</v>
      </c>
      <c r="E1001" s="26">
        <f>SUM(E1000)</f>
        <v>0</v>
      </c>
      <c r="F1001" s="26">
        <f>SUM(F1000)</f>
        <v>0</v>
      </c>
      <c r="G1001" s="26">
        <f>SUM(G1000)</f>
        <v>0</v>
      </c>
      <c r="H1001" s="26">
        <f>SUM(H1000)</f>
        <v>0</v>
      </c>
    </row>
    <row r="1002" spans="1:8" ht="17.25" customHeight="1">
      <c r="A1002" s="43" t="s">
        <v>89</v>
      </c>
      <c r="B1002" s="44" t="s">
        <v>90</v>
      </c>
      <c r="C1002" s="40" t="s">
        <v>91</v>
      </c>
      <c r="D1002" s="40" t="s">
        <v>91</v>
      </c>
      <c r="E1002" s="35">
        <v>2006</v>
      </c>
      <c r="F1002" s="35"/>
      <c r="G1002" s="35"/>
      <c r="H1002" s="35">
        <v>2006</v>
      </c>
    </row>
    <row r="1003" spans="1:8" ht="19.5" customHeight="1">
      <c r="A1003" s="43"/>
      <c r="B1003" s="44"/>
      <c r="C1003" s="48" t="s">
        <v>9</v>
      </c>
      <c r="D1003" s="48" t="s">
        <v>9</v>
      </c>
      <c r="E1003" s="41">
        <f>SUM(E1002)</f>
        <v>2006</v>
      </c>
      <c r="F1003" s="41">
        <f>SUM(F1002)</f>
        <v>0</v>
      </c>
      <c r="G1003" s="41">
        <f>SUM(G1002)</f>
        <v>0</v>
      </c>
      <c r="H1003" s="41">
        <f>SUM(H1002)</f>
        <v>2006</v>
      </c>
    </row>
    <row r="1004" spans="1:8" s="278" customFormat="1" ht="19.5" customHeight="1">
      <c r="A1004" s="288" t="s">
        <v>256</v>
      </c>
      <c r="B1004" s="289" t="s">
        <v>257</v>
      </c>
      <c r="C1004" s="290" t="s">
        <v>62</v>
      </c>
      <c r="D1004" s="290" t="s">
        <v>62</v>
      </c>
      <c r="E1004" s="291">
        <v>720</v>
      </c>
      <c r="F1004" s="291"/>
      <c r="G1004" s="291"/>
      <c r="H1004" s="291">
        <v>720</v>
      </c>
    </row>
    <row r="1005" spans="1:8" s="278" customFormat="1" ht="19.5" customHeight="1">
      <c r="A1005" s="288"/>
      <c r="B1005" s="289"/>
      <c r="C1005" s="290" t="s">
        <v>20</v>
      </c>
      <c r="D1005" s="290" t="s">
        <v>20</v>
      </c>
      <c r="E1005" s="291">
        <v>31560</v>
      </c>
      <c r="F1005" s="291"/>
      <c r="G1005" s="291"/>
      <c r="H1005" s="291">
        <v>31560</v>
      </c>
    </row>
    <row r="1006" spans="1:8" s="278" customFormat="1" ht="19.5" customHeight="1">
      <c r="A1006" s="288"/>
      <c r="B1006" s="289"/>
      <c r="C1006" s="290" t="s">
        <v>21</v>
      </c>
      <c r="D1006" s="290" t="s">
        <v>21</v>
      </c>
      <c r="E1006" s="291">
        <v>2565</v>
      </c>
      <c r="F1006" s="291"/>
      <c r="G1006" s="291"/>
      <c r="H1006" s="291">
        <v>2565</v>
      </c>
    </row>
    <row r="1007" spans="1:8" s="278" customFormat="1" ht="19.5" customHeight="1">
      <c r="A1007" s="288"/>
      <c r="B1007" s="289"/>
      <c r="C1007" s="290" t="s">
        <v>22</v>
      </c>
      <c r="D1007" s="290" t="s">
        <v>22</v>
      </c>
      <c r="E1007" s="291">
        <v>6207</v>
      </c>
      <c r="F1007" s="291"/>
      <c r="G1007" s="291"/>
      <c r="H1007" s="291">
        <v>6207</v>
      </c>
    </row>
    <row r="1008" spans="1:8" s="278" customFormat="1" ht="19.5" customHeight="1">
      <c r="A1008" s="288"/>
      <c r="B1008" s="289"/>
      <c r="C1008" s="290" t="s">
        <v>23</v>
      </c>
      <c r="D1008" s="290" t="s">
        <v>23</v>
      </c>
      <c r="E1008" s="291">
        <v>836</v>
      </c>
      <c r="F1008" s="291"/>
      <c r="G1008" s="291"/>
      <c r="H1008" s="291">
        <v>836</v>
      </c>
    </row>
    <row r="1009" spans="1:8" s="278" customFormat="1" ht="19.5" customHeight="1">
      <c r="A1009" s="288"/>
      <c r="B1009" s="289"/>
      <c r="C1009" s="290" t="s">
        <v>12</v>
      </c>
      <c r="D1009" s="290" t="s">
        <v>12</v>
      </c>
      <c r="E1009" s="291">
        <v>10652</v>
      </c>
      <c r="F1009" s="291"/>
      <c r="G1009" s="291"/>
      <c r="H1009" s="291">
        <v>10652</v>
      </c>
    </row>
    <row r="1010" spans="1:8" s="278" customFormat="1" ht="19.5" customHeight="1">
      <c r="A1010" s="288"/>
      <c r="B1010" s="289"/>
      <c r="C1010" s="290" t="s">
        <v>75</v>
      </c>
      <c r="D1010" s="290" t="s">
        <v>75</v>
      </c>
      <c r="E1010" s="291">
        <v>20130</v>
      </c>
      <c r="F1010" s="291"/>
      <c r="G1010" s="291"/>
      <c r="H1010" s="291">
        <v>20130</v>
      </c>
    </row>
    <row r="1011" spans="1:8" s="278" customFormat="1" ht="19.5" customHeight="1">
      <c r="A1011" s="288"/>
      <c r="B1011" s="289"/>
      <c r="C1011" s="290" t="s">
        <v>30</v>
      </c>
      <c r="D1011" s="290" t="s">
        <v>30</v>
      </c>
      <c r="E1011" s="291">
        <v>1127</v>
      </c>
      <c r="F1011" s="291"/>
      <c r="G1011" s="291"/>
      <c r="H1011" s="291">
        <v>1127</v>
      </c>
    </row>
    <row r="1012" spans="1:8" s="278" customFormat="1" ht="19.5" customHeight="1">
      <c r="A1012" s="288"/>
      <c r="B1012" s="289"/>
      <c r="C1012" s="290" t="s">
        <v>8</v>
      </c>
      <c r="D1012" s="290" t="s">
        <v>8</v>
      </c>
      <c r="E1012" s="291">
        <v>1416</v>
      </c>
      <c r="F1012" s="291"/>
      <c r="G1012" s="291"/>
      <c r="H1012" s="291">
        <v>1416</v>
      </c>
    </row>
    <row r="1013" spans="1:8" s="278" customFormat="1" ht="19.5" customHeight="1">
      <c r="A1013" s="288"/>
      <c r="B1013" s="289"/>
      <c r="C1013" s="290" t="s">
        <v>32</v>
      </c>
      <c r="D1013" s="290" t="s">
        <v>32</v>
      </c>
      <c r="E1013" s="291">
        <v>135</v>
      </c>
      <c r="F1013" s="291"/>
      <c r="G1013" s="291"/>
      <c r="H1013" s="291">
        <v>135</v>
      </c>
    </row>
    <row r="1014" spans="1:8" s="278" customFormat="1" ht="19.5" customHeight="1">
      <c r="A1014" s="288"/>
      <c r="B1014" s="289"/>
      <c r="C1014" s="290" t="s">
        <v>33</v>
      </c>
      <c r="D1014" s="290" t="s">
        <v>33</v>
      </c>
      <c r="E1014" s="291">
        <v>2052</v>
      </c>
      <c r="F1014" s="291"/>
      <c r="G1014" s="291"/>
      <c r="H1014" s="291">
        <v>2052</v>
      </c>
    </row>
    <row r="1015" spans="1:8" ht="19.5" customHeight="1">
      <c r="A1015" s="45"/>
      <c r="B1015" s="46"/>
      <c r="C1015" s="49" t="s">
        <v>9</v>
      </c>
      <c r="D1015" s="49" t="s">
        <v>9</v>
      </c>
      <c r="E1015" s="41">
        <f>SUM(E1004:E1014)</f>
        <v>77400</v>
      </c>
      <c r="F1015" s="41"/>
      <c r="G1015" s="41"/>
      <c r="H1015" s="41">
        <f>SUM(H1004:H1014)</f>
        <v>77400</v>
      </c>
    </row>
    <row r="1016" spans="1:8" ht="19.5" customHeight="1">
      <c r="A1016" s="43" t="s">
        <v>92</v>
      </c>
      <c r="B1016" s="44" t="s">
        <v>126</v>
      </c>
      <c r="C1016" s="40" t="s">
        <v>8</v>
      </c>
      <c r="D1016" s="40" t="s">
        <v>8</v>
      </c>
      <c r="E1016" s="35"/>
      <c r="F1016" s="35"/>
      <c r="G1016" s="35"/>
      <c r="H1016" s="35"/>
    </row>
    <row r="1017" spans="1:8" ht="19.5" customHeight="1" thickBot="1">
      <c r="A1017" s="45"/>
      <c r="B1017" s="46"/>
      <c r="C1017" s="49" t="s">
        <v>9</v>
      </c>
      <c r="D1017" s="49" t="s">
        <v>9</v>
      </c>
      <c r="E1017" s="26">
        <f>SUM(E1016)</f>
        <v>0</v>
      </c>
      <c r="F1017" s="26">
        <f>SUM(F1016)</f>
        <v>0</v>
      </c>
      <c r="G1017" s="26">
        <f>SUM(G1016)</f>
        <v>0</v>
      </c>
      <c r="H1017" s="26">
        <f>SUM(H1016)</f>
        <v>0</v>
      </c>
    </row>
    <row r="1018" spans="1:8" ht="19.5" customHeight="1" thickBot="1">
      <c r="A1018" s="87" t="s">
        <v>2</v>
      </c>
      <c r="B1018" s="87"/>
      <c r="C1018" s="87"/>
      <c r="D1018" s="87"/>
      <c r="E1018" s="57">
        <f>SUM(E1001,E1003,E1015,E1017)</f>
        <v>79406</v>
      </c>
      <c r="F1018" s="57">
        <f>SUM(F1001,F1003,F1015,F1017)</f>
        <v>0</v>
      </c>
      <c r="G1018" s="57">
        <f>SUM(G1001,G1003,G1015,G1017)</f>
        <v>0</v>
      </c>
      <c r="H1018" s="57">
        <f>SUM(H1001,H1003,H1015,H1017)</f>
        <v>79406</v>
      </c>
    </row>
    <row r="1019" spans="1:8" s="64" customFormat="1" ht="19.5" customHeight="1" thickBot="1">
      <c r="A1019" s="65"/>
      <c r="B1019" s="66"/>
      <c r="C1019" s="66"/>
      <c r="D1019" s="66"/>
      <c r="E1019" s="67"/>
      <c r="F1019" s="67"/>
      <c r="G1019" s="67"/>
      <c r="H1019" s="67"/>
    </row>
    <row r="1020" spans="1:8" ht="18.75" thickBot="1">
      <c r="A1020" s="326" t="s">
        <v>119</v>
      </c>
      <c r="B1020" s="327"/>
      <c r="C1020" s="327"/>
      <c r="D1020" s="327"/>
      <c r="E1020" s="327"/>
      <c r="F1020" s="200"/>
      <c r="G1020" s="200"/>
      <c r="H1020" s="200"/>
    </row>
    <row r="1021" spans="1:8" ht="12.75" customHeight="1">
      <c r="A1021" s="88" t="s">
        <v>0</v>
      </c>
      <c r="B1021" s="92"/>
      <c r="C1021" s="93"/>
      <c r="D1021" s="93"/>
      <c r="E1021" s="195"/>
      <c r="F1021" s="195"/>
      <c r="G1021" s="195"/>
      <c r="H1021" s="195"/>
    </row>
    <row r="1022" spans="1:8" ht="13.5" thickBot="1">
      <c r="A1022" s="89"/>
      <c r="B1022" s="85"/>
      <c r="C1022" s="86"/>
      <c r="D1022" s="86"/>
      <c r="E1022" s="191"/>
      <c r="F1022" s="191"/>
      <c r="G1022" s="191"/>
      <c r="H1022" s="191"/>
    </row>
    <row r="1023" spans="1:8" ht="13.5" thickBot="1">
      <c r="A1023" s="3" t="s">
        <v>3</v>
      </c>
      <c r="B1023" s="4" t="s">
        <v>4</v>
      </c>
      <c r="C1023" s="5" t="s">
        <v>5</v>
      </c>
      <c r="D1023" s="5" t="s">
        <v>5</v>
      </c>
      <c r="E1023" s="192"/>
      <c r="F1023" s="192"/>
      <c r="G1023" s="192"/>
      <c r="H1023" s="192"/>
    </row>
    <row r="1024" spans="1:8" ht="13.5" thickBot="1">
      <c r="A1024" s="6">
        <v>1</v>
      </c>
      <c r="B1024" s="7">
        <v>2</v>
      </c>
      <c r="C1024" s="8">
        <v>3</v>
      </c>
      <c r="D1024" s="8">
        <v>3</v>
      </c>
      <c r="E1024" s="193">
        <v>4</v>
      </c>
      <c r="F1024" s="193">
        <v>4</v>
      </c>
      <c r="G1024" s="193">
        <v>4</v>
      </c>
      <c r="H1024" s="193">
        <v>4</v>
      </c>
    </row>
    <row r="1025" spans="1:8" ht="19.5" customHeight="1">
      <c r="A1025" s="43" t="s">
        <v>38</v>
      </c>
      <c r="B1025" s="44" t="s">
        <v>56</v>
      </c>
      <c r="C1025" s="40" t="s">
        <v>8</v>
      </c>
      <c r="D1025" s="40" t="s">
        <v>8</v>
      </c>
      <c r="E1025" s="35"/>
      <c r="F1025" s="35"/>
      <c r="G1025" s="35"/>
      <c r="H1025" s="35"/>
    </row>
    <row r="1026" spans="1:8" ht="19.5" customHeight="1">
      <c r="A1026" s="45"/>
      <c r="B1026" s="46"/>
      <c r="C1026" s="49" t="s">
        <v>9</v>
      </c>
      <c r="D1026" s="49" t="s">
        <v>9</v>
      </c>
      <c r="E1026" s="26">
        <f>SUM(E1025)</f>
        <v>0</v>
      </c>
      <c r="F1026" s="26">
        <f>SUM(F1025)</f>
        <v>0</v>
      </c>
      <c r="G1026" s="26">
        <f>SUM(G1025)</f>
        <v>0</v>
      </c>
      <c r="H1026" s="26">
        <f>SUM(H1025)</f>
        <v>0</v>
      </c>
    </row>
    <row r="1027" spans="1:8" ht="17.25" customHeight="1">
      <c r="A1027" s="43" t="s">
        <v>89</v>
      </c>
      <c r="B1027" s="44" t="s">
        <v>90</v>
      </c>
      <c r="C1027" s="40" t="s">
        <v>91</v>
      </c>
      <c r="D1027" s="40" t="s">
        <v>91</v>
      </c>
      <c r="E1027" s="35">
        <v>16320</v>
      </c>
      <c r="F1027" s="35"/>
      <c r="G1027" s="35"/>
      <c r="H1027" s="35">
        <v>16320</v>
      </c>
    </row>
    <row r="1028" spans="1:8" ht="19.5" customHeight="1">
      <c r="A1028" s="43"/>
      <c r="B1028" s="44"/>
      <c r="C1028" s="48" t="s">
        <v>9</v>
      </c>
      <c r="D1028" s="48" t="s">
        <v>9</v>
      </c>
      <c r="E1028" s="41">
        <f>SUM(E1027)</f>
        <v>16320</v>
      </c>
      <c r="F1028" s="41">
        <f>SUM(F1027)</f>
        <v>0</v>
      </c>
      <c r="G1028" s="41">
        <f>SUM(G1027)</f>
        <v>0</v>
      </c>
      <c r="H1028" s="41">
        <f>SUM(H1027)</f>
        <v>16320</v>
      </c>
    </row>
    <row r="1029" spans="1:8" s="278" customFormat="1" ht="19.5" customHeight="1">
      <c r="A1029" s="288" t="s">
        <v>256</v>
      </c>
      <c r="B1029" s="289" t="s">
        <v>258</v>
      </c>
      <c r="C1029" s="290" t="s">
        <v>62</v>
      </c>
      <c r="D1029" s="290" t="s">
        <v>62</v>
      </c>
      <c r="E1029" s="291">
        <v>4200</v>
      </c>
      <c r="F1029" s="291"/>
      <c r="G1029" s="291"/>
      <c r="H1029" s="291">
        <v>4200</v>
      </c>
    </row>
    <row r="1030" spans="1:8" s="278" customFormat="1" ht="19.5" customHeight="1">
      <c r="A1030" s="288"/>
      <c r="B1030" s="289"/>
      <c r="C1030" s="290" t="s">
        <v>20</v>
      </c>
      <c r="D1030" s="290" t="s">
        <v>20</v>
      </c>
      <c r="E1030" s="291">
        <v>485011</v>
      </c>
      <c r="F1030" s="291"/>
      <c r="G1030" s="291"/>
      <c r="H1030" s="291">
        <v>485011</v>
      </c>
    </row>
    <row r="1031" spans="1:8" s="278" customFormat="1" ht="19.5" customHeight="1">
      <c r="A1031" s="288"/>
      <c r="B1031" s="289"/>
      <c r="C1031" s="290" t="s">
        <v>21</v>
      </c>
      <c r="D1031" s="290" t="s">
        <v>21</v>
      </c>
      <c r="E1031" s="291">
        <v>39475</v>
      </c>
      <c r="F1031" s="291"/>
      <c r="G1031" s="291"/>
      <c r="H1031" s="291">
        <v>39475</v>
      </c>
    </row>
    <row r="1032" spans="1:8" s="278" customFormat="1" ht="19.5" customHeight="1">
      <c r="A1032" s="288"/>
      <c r="B1032" s="289"/>
      <c r="C1032" s="290" t="s">
        <v>22</v>
      </c>
      <c r="D1032" s="290" t="s">
        <v>22</v>
      </c>
      <c r="E1032" s="291">
        <v>72858</v>
      </c>
      <c r="F1032" s="291"/>
      <c r="G1032" s="291"/>
      <c r="H1032" s="291">
        <v>72858</v>
      </c>
    </row>
    <row r="1033" spans="1:8" s="278" customFormat="1" ht="19.5" customHeight="1">
      <c r="A1033" s="288"/>
      <c r="B1033" s="289"/>
      <c r="C1033" s="290" t="s">
        <v>23</v>
      </c>
      <c r="D1033" s="290" t="s">
        <v>23</v>
      </c>
      <c r="E1033" s="291">
        <v>11254</v>
      </c>
      <c r="F1033" s="291"/>
      <c r="G1033" s="291"/>
      <c r="H1033" s="291">
        <v>11254</v>
      </c>
    </row>
    <row r="1034" spans="1:8" s="278" customFormat="1" ht="19.5" customHeight="1">
      <c r="A1034" s="288"/>
      <c r="B1034" s="289"/>
      <c r="C1034" s="290" t="s">
        <v>12</v>
      </c>
      <c r="D1034" s="290" t="s">
        <v>12</v>
      </c>
      <c r="E1034" s="291">
        <v>43800</v>
      </c>
      <c r="F1034" s="291"/>
      <c r="G1034" s="291"/>
      <c r="H1034" s="291">
        <v>43800</v>
      </c>
    </row>
    <row r="1035" spans="1:8" s="278" customFormat="1" ht="19.5" customHeight="1">
      <c r="A1035" s="288"/>
      <c r="B1035" s="289"/>
      <c r="C1035" s="290" t="s">
        <v>75</v>
      </c>
      <c r="D1035" s="290" t="s">
        <v>75</v>
      </c>
      <c r="E1035" s="291">
        <v>78000</v>
      </c>
      <c r="F1035" s="291"/>
      <c r="G1035" s="291"/>
      <c r="H1035" s="291">
        <v>78000</v>
      </c>
    </row>
    <row r="1036" spans="1:8" s="278" customFormat="1" ht="19.5" customHeight="1">
      <c r="A1036" s="288"/>
      <c r="B1036" s="289"/>
      <c r="C1036" s="290" t="s">
        <v>30</v>
      </c>
      <c r="D1036" s="290" t="s">
        <v>30</v>
      </c>
      <c r="E1036" s="291">
        <v>46000</v>
      </c>
      <c r="F1036" s="291"/>
      <c r="G1036" s="291"/>
      <c r="H1036" s="291">
        <v>46000</v>
      </c>
    </row>
    <row r="1037" spans="1:8" s="278" customFormat="1" ht="19.5" customHeight="1">
      <c r="A1037" s="288"/>
      <c r="B1037" s="289"/>
      <c r="C1037" s="290" t="s">
        <v>31</v>
      </c>
      <c r="D1037" s="290" t="s">
        <v>31</v>
      </c>
      <c r="E1037" s="291">
        <v>15000</v>
      </c>
      <c r="F1037" s="291"/>
      <c r="G1037" s="291"/>
      <c r="H1037" s="291">
        <v>15000</v>
      </c>
    </row>
    <row r="1038" spans="1:8" s="278" customFormat="1" ht="19.5" customHeight="1">
      <c r="A1038" s="288"/>
      <c r="B1038" s="289"/>
      <c r="C1038" s="290" t="s">
        <v>8</v>
      </c>
      <c r="D1038" s="290" t="s">
        <v>8</v>
      </c>
      <c r="E1038" s="291">
        <v>47036</v>
      </c>
      <c r="F1038" s="291"/>
      <c r="G1038" s="291"/>
      <c r="H1038" s="291">
        <v>47036</v>
      </c>
    </row>
    <row r="1039" spans="1:8" s="278" customFormat="1" ht="19.5" customHeight="1">
      <c r="A1039" s="288"/>
      <c r="B1039" s="289"/>
      <c r="C1039" s="290" t="s">
        <v>26</v>
      </c>
      <c r="D1039" s="290" t="s">
        <v>26</v>
      </c>
      <c r="E1039" s="291">
        <v>2000</v>
      </c>
      <c r="F1039" s="291"/>
      <c r="G1039" s="291"/>
      <c r="H1039" s="291">
        <v>2000</v>
      </c>
    </row>
    <row r="1040" spans="1:8" s="278" customFormat="1" ht="19.5" customHeight="1">
      <c r="A1040" s="288"/>
      <c r="B1040" s="289"/>
      <c r="C1040" s="290" t="s">
        <v>32</v>
      </c>
      <c r="D1040" s="290" t="s">
        <v>32</v>
      </c>
      <c r="E1040" s="291">
        <v>1500</v>
      </c>
      <c r="F1040" s="291"/>
      <c r="G1040" s="291"/>
      <c r="H1040" s="291">
        <v>1500</v>
      </c>
    </row>
    <row r="1041" spans="1:8" s="278" customFormat="1" ht="19.5" customHeight="1">
      <c r="A1041" s="288"/>
      <c r="B1041" s="289"/>
      <c r="C1041" s="290" t="s">
        <v>33</v>
      </c>
      <c r="D1041" s="290" t="s">
        <v>33</v>
      </c>
      <c r="E1041" s="291">
        <v>33250</v>
      </c>
      <c r="F1041" s="291"/>
      <c r="G1041" s="291"/>
      <c r="H1041" s="291">
        <v>33250</v>
      </c>
    </row>
    <row r="1042" spans="1:8" s="278" customFormat="1" ht="19.5" customHeight="1">
      <c r="A1042" s="295"/>
      <c r="B1042" s="296"/>
      <c r="C1042" s="297" t="s">
        <v>9</v>
      </c>
      <c r="D1042" s="297" t="s">
        <v>9</v>
      </c>
      <c r="E1042" s="298">
        <f>SUM(E1029:E1041)</f>
        <v>879384</v>
      </c>
      <c r="F1042" s="298">
        <f>SUM(F1029:F1041)</f>
        <v>0</v>
      </c>
      <c r="G1042" s="298">
        <f>SUM(G1029:G1041)</f>
        <v>0</v>
      </c>
      <c r="H1042" s="298">
        <f>SUM(H1029:H1041)</f>
        <v>879384</v>
      </c>
    </row>
    <row r="1043" spans="1:8" s="278" customFormat="1" ht="19.5" customHeight="1">
      <c r="A1043" s="288" t="s">
        <v>256</v>
      </c>
      <c r="B1043" s="289" t="s">
        <v>264</v>
      </c>
      <c r="C1043" s="290" t="s">
        <v>12</v>
      </c>
      <c r="D1043" s="290" t="s">
        <v>12</v>
      </c>
      <c r="E1043" s="291"/>
      <c r="F1043" s="291"/>
      <c r="G1043" s="291"/>
      <c r="H1043" s="291"/>
    </row>
    <row r="1044" spans="1:8" s="278" customFormat="1" ht="19.5" customHeight="1">
      <c r="A1044" s="288"/>
      <c r="B1044" s="289"/>
      <c r="C1044" s="290" t="s">
        <v>8</v>
      </c>
      <c r="D1044" s="290" t="s">
        <v>8</v>
      </c>
      <c r="E1044" s="291"/>
      <c r="F1044" s="291"/>
      <c r="G1044" s="291"/>
      <c r="H1044" s="291"/>
    </row>
    <row r="1045" spans="1:8" s="278" customFormat="1" ht="19.5" customHeight="1">
      <c r="A1045" s="288"/>
      <c r="B1045" s="289"/>
      <c r="C1045" s="290" t="s">
        <v>33</v>
      </c>
      <c r="D1045" s="290" t="s">
        <v>33</v>
      </c>
      <c r="E1045" s="291">
        <v>4295</v>
      </c>
      <c r="F1045" s="291"/>
      <c r="G1045" s="291"/>
      <c r="H1045" s="291">
        <v>4295</v>
      </c>
    </row>
    <row r="1046" spans="1:8" s="278" customFormat="1" ht="19.5" customHeight="1">
      <c r="A1046" s="295"/>
      <c r="B1046" s="296"/>
      <c r="C1046" s="297" t="s">
        <v>9</v>
      </c>
      <c r="D1046" s="297" t="s">
        <v>9</v>
      </c>
      <c r="E1046" s="299">
        <f>SUM(E1043:E1045)</f>
        <v>4295</v>
      </c>
      <c r="F1046" s="299"/>
      <c r="G1046" s="299"/>
      <c r="H1046" s="299">
        <f>SUM(H1043:H1045)</f>
        <v>4295</v>
      </c>
    </row>
    <row r="1047" spans="1:8" ht="19.5" customHeight="1">
      <c r="A1047" s="43" t="s">
        <v>92</v>
      </c>
      <c r="B1047" s="44" t="s">
        <v>126</v>
      </c>
      <c r="C1047" s="40" t="s">
        <v>8</v>
      </c>
      <c r="D1047" s="40" t="s">
        <v>8</v>
      </c>
      <c r="E1047" s="35"/>
      <c r="F1047" s="35"/>
      <c r="G1047" s="35"/>
      <c r="H1047" s="35"/>
    </row>
    <row r="1048" spans="1:8" ht="19.5" customHeight="1" thickBot="1">
      <c r="A1048" s="45"/>
      <c r="B1048" s="46"/>
      <c r="C1048" s="49" t="s">
        <v>9</v>
      </c>
      <c r="D1048" s="49" t="s">
        <v>9</v>
      </c>
      <c r="E1048" s="26">
        <f>SUM(E1047)</f>
        <v>0</v>
      </c>
      <c r="F1048" s="26">
        <f>SUM(F1047)</f>
        <v>0</v>
      </c>
      <c r="G1048" s="26">
        <f>SUM(G1047)</f>
        <v>0</v>
      </c>
      <c r="H1048" s="26">
        <f>SUM(H1047)</f>
        <v>0</v>
      </c>
    </row>
    <row r="1049" spans="1:8" ht="19.5" customHeight="1" thickBot="1">
      <c r="A1049" s="87" t="s">
        <v>2</v>
      </c>
      <c r="B1049" s="87"/>
      <c r="C1049" s="87"/>
      <c r="D1049" s="87"/>
      <c r="E1049" s="57">
        <f>SUM(E1026,E1028,E1042,E1046,E1048)</f>
        <v>899999</v>
      </c>
      <c r="F1049" s="57">
        <f>SUM(F1026,F1028,F1042,F1046,F1048)</f>
        <v>0</v>
      </c>
      <c r="G1049" s="57">
        <f>SUM(G1026,G1028,G1042,G1046,G1048)</f>
        <v>0</v>
      </c>
      <c r="H1049" s="57">
        <f>SUM(H1026,H1028,H1042,H1046,H1048)</f>
        <v>899999</v>
      </c>
    </row>
    <row r="1050" spans="1:8" s="64" customFormat="1" ht="19.5" customHeight="1" thickBot="1">
      <c r="A1050" s="65"/>
      <c r="B1050" s="66"/>
      <c r="C1050" s="66"/>
      <c r="D1050" s="66"/>
      <c r="E1050" s="67"/>
      <c r="F1050" s="67"/>
      <c r="G1050" s="67"/>
      <c r="H1050" s="67"/>
    </row>
    <row r="1051" spans="1:8" ht="18.75" thickBot="1">
      <c r="A1051" s="326" t="s">
        <v>120</v>
      </c>
      <c r="B1051" s="327"/>
      <c r="C1051" s="327"/>
      <c r="D1051" s="327"/>
      <c r="E1051" s="327"/>
      <c r="F1051" s="200"/>
      <c r="G1051" s="200"/>
      <c r="H1051" s="200"/>
    </row>
    <row r="1052" spans="1:8" ht="12.75" customHeight="1">
      <c r="A1052" s="88" t="s">
        <v>0</v>
      </c>
      <c r="B1052" s="92"/>
      <c r="C1052" s="93"/>
      <c r="D1052" s="93"/>
      <c r="E1052" s="195"/>
      <c r="F1052" s="195"/>
      <c r="G1052" s="195"/>
      <c r="H1052" s="195"/>
    </row>
    <row r="1053" spans="1:8" ht="13.5" thickBot="1">
      <c r="A1053" s="89"/>
      <c r="B1053" s="85"/>
      <c r="C1053" s="86"/>
      <c r="D1053" s="86"/>
      <c r="E1053" s="191"/>
      <c r="F1053" s="191"/>
      <c r="G1053" s="191"/>
      <c r="H1053" s="191"/>
    </row>
    <row r="1054" spans="1:8" ht="13.5" thickBot="1">
      <c r="A1054" s="3" t="s">
        <v>3</v>
      </c>
      <c r="B1054" s="4" t="s">
        <v>4</v>
      </c>
      <c r="C1054" s="5" t="s">
        <v>5</v>
      </c>
      <c r="D1054" s="5" t="s">
        <v>5</v>
      </c>
      <c r="E1054" s="192"/>
      <c r="F1054" s="192"/>
      <c r="G1054" s="192"/>
      <c r="H1054" s="192"/>
    </row>
    <row r="1055" spans="1:8" ht="13.5" thickBot="1">
      <c r="A1055" s="6">
        <v>1</v>
      </c>
      <c r="B1055" s="7">
        <v>2</v>
      </c>
      <c r="C1055" s="8">
        <v>3</v>
      </c>
      <c r="D1055" s="8">
        <v>3</v>
      </c>
      <c r="E1055" s="193">
        <v>4</v>
      </c>
      <c r="F1055" s="193">
        <v>4</v>
      </c>
      <c r="G1055" s="193">
        <v>4</v>
      </c>
      <c r="H1055" s="193">
        <v>4</v>
      </c>
    </row>
    <row r="1056" spans="1:8" s="278" customFormat="1" ht="19.5" customHeight="1">
      <c r="A1056" s="288" t="s">
        <v>256</v>
      </c>
      <c r="B1056" s="289" t="s">
        <v>260</v>
      </c>
      <c r="C1056" s="290" t="s">
        <v>62</v>
      </c>
      <c r="D1056" s="290" t="s">
        <v>62</v>
      </c>
      <c r="E1056" s="291">
        <v>834164</v>
      </c>
      <c r="F1056" s="291">
        <v>350780</v>
      </c>
      <c r="G1056" s="291">
        <f>251718</f>
        <v>251718</v>
      </c>
      <c r="H1056" s="291">
        <f>SUM(E1056:F1056)-G1056</f>
        <v>933226</v>
      </c>
    </row>
    <row r="1057" spans="1:8" s="278" customFormat="1" ht="19.5" customHeight="1">
      <c r="A1057" s="288"/>
      <c r="B1057" s="289"/>
      <c r="C1057" s="290" t="s">
        <v>22</v>
      </c>
      <c r="D1057" s="290"/>
      <c r="E1057" s="291"/>
      <c r="F1057" s="291">
        <v>826</v>
      </c>
      <c r="G1057" s="291"/>
      <c r="H1057" s="291">
        <f>SUM(E1057:F1057)-G1057</f>
        <v>826</v>
      </c>
    </row>
    <row r="1058" spans="1:8" s="278" customFormat="1" ht="19.5" customHeight="1">
      <c r="A1058" s="288"/>
      <c r="B1058" s="289"/>
      <c r="C1058" s="290" t="s">
        <v>23</v>
      </c>
      <c r="D1058" s="290"/>
      <c r="E1058" s="291"/>
      <c r="F1058" s="291">
        <v>112</v>
      </c>
      <c r="G1058" s="291"/>
      <c r="H1058" s="291">
        <f>SUM(E1058:F1058)-G1058</f>
        <v>112</v>
      </c>
    </row>
    <row r="1059" spans="1:8" s="278" customFormat="1" ht="19.5" customHeight="1">
      <c r="A1059" s="288"/>
      <c r="B1059" s="289"/>
      <c r="C1059" s="290" t="s">
        <v>8</v>
      </c>
      <c r="D1059" s="290" t="s">
        <v>8</v>
      </c>
      <c r="E1059" s="291">
        <v>5836</v>
      </c>
      <c r="F1059" s="291"/>
      <c r="G1059" s="291"/>
      <c r="H1059" s="291">
        <v>5836</v>
      </c>
    </row>
    <row r="1060" spans="1:8" s="278" customFormat="1" ht="19.5" customHeight="1">
      <c r="A1060" s="295"/>
      <c r="B1060" s="296"/>
      <c r="C1060" s="297" t="s">
        <v>9</v>
      </c>
      <c r="D1060" s="297" t="s">
        <v>9</v>
      </c>
      <c r="E1060" s="298">
        <f>SUM(E1056:E1059)</f>
        <v>840000</v>
      </c>
      <c r="F1060" s="298">
        <f>SUM(F1056:F1059)</f>
        <v>351718</v>
      </c>
      <c r="G1060" s="298">
        <f>SUM(G1056:G1059)</f>
        <v>251718</v>
      </c>
      <c r="H1060" s="298">
        <f>SUM(H1056:H1059)</f>
        <v>940000</v>
      </c>
    </row>
    <row r="1061" spans="1:8" s="278" customFormat="1" ht="19.5" customHeight="1">
      <c r="A1061" s="288" t="s">
        <v>256</v>
      </c>
      <c r="B1061" s="289" t="s">
        <v>262</v>
      </c>
      <c r="C1061" s="290" t="s">
        <v>20</v>
      </c>
      <c r="D1061" s="290" t="s">
        <v>20</v>
      </c>
      <c r="E1061" s="291">
        <v>137960</v>
      </c>
      <c r="F1061" s="291"/>
      <c r="G1061" s="291"/>
      <c r="H1061" s="291">
        <v>137960</v>
      </c>
    </row>
    <row r="1062" spans="1:8" s="278" customFormat="1" ht="19.5" customHeight="1">
      <c r="A1062" s="288"/>
      <c r="B1062" s="289"/>
      <c r="C1062" s="290" t="s">
        <v>21</v>
      </c>
      <c r="D1062" s="290" t="s">
        <v>21</v>
      </c>
      <c r="E1062" s="291">
        <v>10567</v>
      </c>
      <c r="F1062" s="291"/>
      <c r="G1062" s="291"/>
      <c r="H1062" s="291">
        <v>10567</v>
      </c>
    </row>
    <row r="1063" spans="1:8" s="278" customFormat="1" ht="19.5" customHeight="1">
      <c r="A1063" s="288"/>
      <c r="B1063" s="289"/>
      <c r="C1063" s="290" t="s">
        <v>22</v>
      </c>
      <c r="D1063" s="290" t="s">
        <v>22</v>
      </c>
      <c r="E1063" s="291">
        <v>23196</v>
      </c>
      <c r="F1063" s="291"/>
      <c r="G1063" s="291"/>
      <c r="H1063" s="291">
        <v>23196</v>
      </c>
    </row>
    <row r="1064" spans="1:8" s="278" customFormat="1" ht="19.5" customHeight="1">
      <c r="A1064" s="288"/>
      <c r="B1064" s="289"/>
      <c r="C1064" s="290" t="s">
        <v>23</v>
      </c>
      <c r="D1064" s="290" t="s">
        <v>23</v>
      </c>
      <c r="E1064" s="291">
        <v>3639</v>
      </c>
      <c r="F1064" s="291"/>
      <c r="G1064" s="291"/>
      <c r="H1064" s="291">
        <v>3639</v>
      </c>
    </row>
    <row r="1065" spans="1:8" s="278" customFormat="1" ht="19.5" customHeight="1">
      <c r="A1065" s="288"/>
      <c r="B1065" s="289"/>
      <c r="C1065" s="290" t="s">
        <v>12</v>
      </c>
      <c r="D1065" s="290" t="s">
        <v>12</v>
      </c>
      <c r="E1065" s="291">
        <v>2000</v>
      </c>
      <c r="F1065" s="291"/>
      <c r="G1065" s="291"/>
      <c r="H1065" s="291">
        <v>2000</v>
      </c>
    </row>
    <row r="1066" spans="1:8" s="278" customFormat="1" ht="19.5" customHeight="1">
      <c r="A1066" s="288"/>
      <c r="B1066" s="289"/>
      <c r="C1066" s="290" t="s">
        <v>31</v>
      </c>
      <c r="D1066" s="290" t="s">
        <v>31</v>
      </c>
      <c r="E1066" s="291">
        <v>100</v>
      </c>
      <c r="F1066" s="291"/>
      <c r="G1066" s="291"/>
      <c r="H1066" s="291">
        <v>100</v>
      </c>
    </row>
    <row r="1067" spans="1:8" s="278" customFormat="1" ht="19.5" customHeight="1">
      <c r="A1067" s="288"/>
      <c r="B1067" s="289"/>
      <c r="C1067" s="290" t="s">
        <v>8</v>
      </c>
      <c r="D1067" s="290" t="s">
        <v>8</v>
      </c>
      <c r="E1067" s="291">
        <v>24828</v>
      </c>
      <c r="F1067" s="291"/>
      <c r="G1067" s="291"/>
      <c r="H1067" s="291">
        <v>24828</v>
      </c>
    </row>
    <row r="1068" spans="1:8" s="278" customFormat="1" ht="19.5" customHeight="1">
      <c r="A1068" s="288"/>
      <c r="B1068" s="289"/>
      <c r="C1068" s="290" t="s">
        <v>26</v>
      </c>
      <c r="D1068" s="290" t="s">
        <v>26</v>
      </c>
      <c r="E1068" s="291">
        <v>1920</v>
      </c>
      <c r="F1068" s="291"/>
      <c r="G1068" s="291"/>
      <c r="H1068" s="291">
        <v>1920</v>
      </c>
    </row>
    <row r="1069" spans="1:8" s="278" customFormat="1" ht="19.5" customHeight="1">
      <c r="A1069" s="288"/>
      <c r="B1069" s="289"/>
      <c r="C1069" s="290" t="s">
        <v>32</v>
      </c>
      <c r="D1069" s="290" t="s">
        <v>32</v>
      </c>
      <c r="E1069" s="291">
        <v>495</v>
      </c>
      <c r="F1069" s="291"/>
      <c r="G1069" s="291"/>
      <c r="H1069" s="291">
        <v>495</v>
      </c>
    </row>
    <row r="1070" spans="1:8" s="278" customFormat="1" ht="19.5" customHeight="1">
      <c r="A1070" s="288"/>
      <c r="B1070" s="289"/>
      <c r="C1070" s="290" t="s">
        <v>33</v>
      </c>
      <c r="D1070" s="290" t="s">
        <v>33</v>
      </c>
      <c r="E1070" s="291">
        <v>3795</v>
      </c>
      <c r="F1070" s="291"/>
      <c r="G1070" s="291"/>
      <c r="H1070" s="291">
        <v>3795</v>
      </c>
    </row>
    <row r="1071" spans="1:8" s="278" customFormat="1" ht="19.5" customHeight="1">
      <c r="A1071" s="295"/>
      <c r="B1071" s="296"/>
      <c r="C1071" s="297" t="s">
        <v>9</v>
      </c>
      <c r="D1071" s="297" t="s">
        <v>9</v>
      </c>
      <c r="E1071" s="298">
        <f>SUM(E1061:E1070)</f>
        <v>208500</v>
      </c>
      <c r="F1071" s="298">
        <f>SUM(F1061:F1070)</f>
        <v>0</v>
      </c>
      <c r="G1071" s="298">
        <f>SUM(G1061:G1070)</f>
        <v>0</v>
      </c>
      <c r="H1071" s="298">
        <f>SUM(H1061:H1070)</f>
        <v>208500</v>
      </c>
    </row>
    <row r="1072" spans="1:8" s="278" customFormat="1" ht="19.5" customHeight="1">
      <c r="A1072" s="288" t="s">
        <v>256</v>
      </c>
      <c r="B1072" s="289" t="s">
        <v>263</v>
      </c>
      <c r="C1072" s="290" t="s">
        <v>20</v>
      </c>
      <c r="D1072" s="290" t="s">
        <v>20</v>
      </c>
      <c r="E1072" s="291">
        <v>8160</v>
      </c>
      <c r="F1072" s="291"/>
      <c r="G1072" s="291"/>
      <c r="H1072" s="291">
        <v>8160</v>
      </c>
    </row>
    <row r="1073" spans="1:8" s="278" customFormat="1" ht="19.5" customHeight="1">
      <c r="A1073" s="288"/>
      <c r="B1073" s="289"/>
      <c r="C1073" s="290" t="s">
        <v>21</v>
      </c>
      <c r="D1073" s="290"/>
      <c r="E1073" s="291">
        <v>565</v>
      </c>
      <c r="F1073" s="291"/>
      <c r="G1073" s="291"/>
      <c r="H1073" s="291">
        <v>565</v>
      </c>
    </row>
    <row r="1074" spans="1:8" s="278" customFormat="1" ht="19.5" customHeight="1">
      <c r="A1074" s="288"/>
      <c r="B1074" s="289"/>
      <c r="C1074" s="290" t="s">
        <v>22</v>
      </c>
      <c r="D1074" s="290" t="s">
        <v>22</v>
      </c>
      <c r="E1074" s="291">
        <v>1174</v>
      </c>
      <c r="F1074" s="291"/>
      <c r="G1074" s="291"/>
      <c r="H1074" s="291">
        <v>1174</v>
      </c>
    </row>
    <row r="1075" spans="1:8" s="278" customFormat="1" ht="19.5" customHeight="1">
      <c r="A1075" s="288"/>
      <c r="B1075" s="289"/>
      <c r="C1075" s="290" t="s">
        <v>23</v>
      </c>
      <c r="D1075" s="290" t="s">
        <v>23</v>
      </c>
      <c r="E1075" s="291">
        <v>214</v>
      </c>
      <c r="F1075" s="291"/>
      <c r="G1075" s="291"/>
      <c r="H1075" s="291">
        <v>214</v>
      </c>
    </row>
    <row r="1076" spans="1:8" s="278" customFormat="1" ht="19.5" customHeight="1">
      <c r="A1076" s="288"/>
      <c r="B1076" s="289"/>
      <c r="C1076" s="290" t="s">
        <v>12</v>
      </c>
      <c r="D1076" s="290" t="s">
        <v>12</v>
      </c>
      <c r="E1076" s="291">
        <v>1416</v>
      </c>
      <c r="F1076" s="291"/>
      <c r="G1076" s="291"/>
      <c r="H1076" s="291">
        <v>1416</v>
      </c>
    </row>
    <row r="1077" spans="1:8" s="278" customFormat="1" ht="19.5" customHeight="1">
      <c r="A1077" s="288"/>
      <c r="B1077" s="289"/>
      <c r="C1077" s="290" t="s">
        <v>8</v>
      </c>
      <c r="D1077" s="290"/>
      <c r="E1077" s="291">
        <v>2584</v>
      </c>
      <c r="F1077" s="291"/>
      <c r="G1077" s="291"/>
      <c r="H1077" s="291">
        <v>2584</v>
      </c>
    </row>
    <row r="1078" spans="1:8" s="278" customFormat="1" ht="19.5" customHeight="1">
      <c r="A1078" s="288"/>
      <c r="B1078" s="289"/>
      <c r="C1078" s="290" t="s">
        <v>26</v>
      </c>
      <c r="D1078" s="290"/>
      <c r="E1078" s="291">
        <v>1000</v>
      </c>
      <c r="F1078" s="291"/>
      <c r="G1078" s="291"/>
      <c r="H1078" s="291">
        <v>1000</v>
      </c>
    </row>
    <row r="1079" spans="1:8" s="278" customFormat="1" ht="19.5" customHeight="1">
      <c r="A1079" s="288"/>
      <c r="B1079" s="289"/>
      <c r="C1079" s="290" t="s">
        <v>33</v>
      </c>
      <c r="D1079" s="290" t="s">
        <v>33</v>
      </c>
      <c r="E1079" s="291">
        <v>387</v>
      </c>
      <c r="F1079" s="291"/>
      <c r="G1079" s="291"/>
      <c r="H1079" s="291">
        <v>387</v>
      </c>
    </row>
    <row r="1080" spans="1:8" s="278" customFormat="1" ht="19.5" customHeight="1">
      <c r="A1080" s="295"/>
      <c r="B1080" s="296"/>
      <c r="C1080" s="297" t="s">
        <v>9</v>
      </c>
      <c r="D1080" s="297" t="s">
        <v>9</v>
      </c>
      <c r="E1080" s="298">
        <f>SUM(E1072:E1079)</f>
        <v>15500</v>
      </c>
      <c r="F1080" s="298">
        <f>SUM(F1072:F1079)</f>
        <v>0</v>
      </c>
      <c r="G1080" s="298">
        <f>SUM(G1072:G1079)</f>
        <v>0</v>
      </c>
      <c r="H1080" s="298">
        <f>SUM(H1072:H1079)</f>
        <v>15500</v>
      </c>
    </row>
    <row r="1081" spans="1:8" s="278" customFormat="1" ht="19.5" customHeight="1">
      <c r="A1081" s="288" t="s">
        <v>256</v>
      </c>
      <c r="B1081" s="289" t="s">
        <v>258</v>
      </c>
      <c r="C1081" s="290" t="s">
        <v>62</v>
      </c>
      <c r="D1081" s="290" t="s">
        <v>62</v>
      </c>
      <c r="E1081" s="291">
        <v>74028</v>
      </c>
      <c r="F1081" s="291"/>
      <c r="G1081" s="291"/>
      <c r="H1081" s="291">
        <v>74028</v>
      </c>
    </row>
    <row r="1082" spans="1:8" s="278" customFormat="1" ht="19.5" customHeight="1">
      <c r="A1082" s="295"/>
      <c r="B1082" s="296"/>
      <c r="C1082" s="297" t="s">
        <v>9</v>
      </c>
      <c r="D1082" s="297" t="s">
        <v>9</v>
      </c>
      <c r="E1082" s="298">
        <f>SUM(E1081)</f>
        <v>74028</v>
      </c>
      <c r="F1082" s="298">
        <f>SUM(F1081)</f>
        <v>0</v>
      </c>
      <c r="G1082" s="298">
        <f>SUM(G1081)</f>
        <v>0</v>
      </c>
      <c r="H1082" s="298">
        <f>SUM(H1081)</f>
        <v>74028</v>
      </c>
    </row>
    <row r="1083" spans="1:8" s="278" customFormat="1" ht="19.5" customHeight="1">
      <c r="A1083" s="288" t="s">
        <v>92</v>
      </c>
      <c r="B1083" s="289" t="s">
        <v>287</v>
      </c>
      <c r="C1083" s="290" t="s">
        <v>8</v>
      </c>
      <c r="D1083" s="290" t="s">
        <v>62</v>
      </c>
      <c r="E1083" s="291"/>
      <c r="F1083" s="291">
        <v>3801</v>
      </c>
      <c r="G1083" s="291"/>
      <c r="H1083" s="291">
        <f>SUM(E1083:F1083)</f>
        <v>3801</v>
      </c>
    </row>
    <row r="1084" spans="1:8" s="278" customFormat="1" ht="19.5" customHeight="1" thickBot="1">
      <c r="A1084" s="295"/>
      <c r="B1084" s="296"/>
      <c r="C1084" s="297" t="s">
        <v>9</v>
      </c>
      <c r="D1084" s="297" t="s">
        <v>9</v>
      </c>
      <c r="E1084" s="298">
        <f>SUM(E1083)</f>
        <v>0</v>
      </c>
      <c r="F1084" s="298">
        <f>SUM(F1083)</f>
        <v>3801</v>
      </c>
      <c r="G1084" s="298">
        <f>SUM(G1083)</f>
        <v>0</v>
      </c>
      <c r="H1084" s="298">
        <f>SUM(H1083)</f>
        <v>3801</v>
      </c>
    </row>
    <row r="1085" spans="1:8" ht="19.5" customHeight="1" thickBot="1">
      <c r="A1085" s="87" t="s">
        <v>2</v>
      </c>
      <c r="B1085" s="87"/>
      <c r="C1085" s="87"/>
      <c r="D1085" s="87"/>
      <c r="E1085" s="57">
        <f>SUM(E1060,E1071,E1080,E1084)</f>
        <v>1064000</v>
      </c>
      <c r="F1085" s="57">
        <f>SUM(F1060,F1071,F1080,F1084)</f>
        <v>355519</v>
      </c>
      <c r="G1085" s="57">
        <f>SUM(G1060,G1071,G1080,G1084)</f>
        <v>251718</v>
      </c>
      <c r="H1085" s="57">
        <f>SUM(H1060,H1071,H1080,H1084)</f>
        <v>1167801</v>
      </c>
    </row>
    <row r="1086" spans="1:8" s="64" customFormat="1" ht="19.5" customHeight="1" thickBot="1">
      <c r="A1086" s="65"/>
      <c r="B1086" s="66"/>
      <c r="C1086" s="66"/>
      <c r="D1086" s="66"/>
      <c r="E1086" s="67"/>
      <c r="F1086" s="67"/>
      <c r="G1086" s="67"/>
      <c r="H1086" s="67"/>
    </row>
    <row r="1087" spans="1:8" ht="18.75" thickBot="1">
      <c r="A1087" s="326" t="s">
        <v>121</v>
      </c>
      <c r="B1087" s="327"/>
      <c r="C1087" s="327"/>
      <c r="D1087" s="327"/>
      <c r="E1087" s="327"/>
      <c r="F1087" s="200"/>
      <c r="G1087" s="200"/>
      <c r="H1087" s="200"/>
    </row>
    <row r="1088" spans="1:8" ht="12.75" customHeight="1">
      <c r="A1088" s="88" t="s">
        <v>0</v>
      </c>
      <c r="B1088" s="92"/>
      <c r="C1088" s="93"/>
      <c r="D1088" s="93"/>
      <c r="E1088" s="195"/>
      <c r="F1088" s="195"/>
      <c r="G1088" s="195"/>
      <c r="H1088" s="195"/>
    </row>
    <row r="1089" spans="1:8" ht="13.5" thickBot="1">
      <c r="A1089" s="89"/>
      <c r="B1089" s="85"/>
      <c r="C1089" s="86"/>
      <c r="D1089" s="86"/>
      <c r="E1089" s="191"/>
      <c r="F1089" s="191"/>
      <c r="G1089" s="191"/>
      <c r="H1089" s="191"/>
    </row>
    <row r="1090" spans="1:8" ht="13.5" thickBot="1">
      <c r="A1090" s="3" t="s">
        <v>3</v>
      </c>
      <c r="B1090" s="4" t="s">
        <v>4</v>
      </c>
      <c r="C1090" s="5" t="s">
        <v>5</v>
      </c>
      <c r="D1090" s="5" t="s">
        <v>5</v>
      </c>
      <c r="E1090" s="192"/>
      <c r="F1090" s="192"/>
      <c r="G1090" s="192"/>
      <c r="H1090" s="192"/>
    </row>
    <row r="1091" spans="1:8" ht="13.5" thickBot="1">
      <c r="A1091" s="6">
        <v>1</v>
      </c>
      <c r="B1091" s="7">
        <v>2</v>
      </c>
      <c r="C1091" s="8">
        <v>3</v>
      </c>
      <c r="D1091" s="8">
        <v>3</v>
      </c>
      <c r="E1091" s="193">
        <v>4</v>
      </c>
      <c r="F1091" s="193">
        <v>4</v>
      </c>
      <c r="G1091" s="193">
        <v>4</v>
      </c>
      <c r="H1091" s="193">
        <v>4</v>
      </c>
    </row>
    <row r="1092" spans="1:8" ht="19.5" customHeight="1">
      <c r="A1092" s="43" t="s">
        <v>92</v>
      </c>
      <c r="B1092" s="44" t="s">
        <v>94</v>
      </c>
      <c r="C1092" s="40" t="s">
        <v>20</v>
      </c>
      <c r="D1092" s="40" t="s">
        <v>20</v>
      </c>
      <c r="E1092" s="35">
        <v>42947</v>
      </c>
      <c r="F1092" s="35"/>
      <c r="G1092" s="35"/>
      <c r="H1092" s="35">
        <f>SUM(E1092:F1092)-G1092</f>
        <v>42947</v>
      </c>
    </row>
    <row r="1093" spans="1:8" ht="19.5" customHeight="1">
      <c r="A1093" s="43"/>
      <c r="B1093" s="44"/>
      <c r="C1093" s="40" t="s">
        <v>21</v>
      </c>
      <c r="D1093" s="40" t="s">
        <v>21</v>
      </c>
      <c r="E1093" s="35">
        <v>4133</v>
      </c>
      <c r="F1093" s="35"/>
      <c r="G1093" s="35"/>
      <c r="H1093" s="35">
        <f>SUM(E1093:F1093)-G1093</f>
        <v>4133</v>
      </c>
    </row>
    <row r="1094" spans="1:8" ht="19.5" customHeight="1">
      <c r="A1094" s="43"/>
      <c r="B1094" s="44"/>
      <c r="C1094" s="40" t="s">
        <v>22</v>
      </c>
      <c r="D1094" s="40" t="s">
        <v>22</v>
      </c>
      <c r="E1094" s="35">
        <v>8809</v>
      </c>
      <c r="F1094" s="35"/>
      <c r="G1094" s="35"/>
      <c r="H1094" s="35">
        <v>8809</v>
      </c>
    </row>
    <row r="1095" spans="1:8" ht="19.5" customHeight="1">
      <c r="A1095" s="43"/>
      <c r="B1095" s="44"/>
      <c r="C1095" s="40" t="s">
        <v>23</v>
      </c>
      <c r="D1095" s="40" t="s">
        <v>23</v>
      </c>
      <c r="E1095" s="35">
        <v>1153</v>
      </c>
      <c r="F1095" s="35"/>
      <c r="G1095" s="35"/>
      <c r="H1095" s="35">
        <v>1153</v>
      </c>
    </row>
    <row r="1096" spans="1:8" ht="19.5" customHeight="1">
      <c r="A1096" s="43"/>
      <c r="B1096" s="44"/>
      <c r="C1096" s="40" t="s">
        <v>12</v>
      </c>
      <c r="D1096" s="40" t="s">
        <v>12</v>
      </c>
      <c r="E1096" s="35">
        <v>601</v>
      </c>
      <c r="F1096" s="35"/>
      <c r="G1096" s="35"/>
      <c r="H1096" s="35">
        <v>601</v>
      </c>
    </row>
    <row r="1097" spans="1:8" ht="19.5" customHeight="1">
      <c r="A1097" s="43"/>
      <c r="B1097" s="44"/>
      <c r="C1097" s="40" t="s">
        <v>31</v>
      </c>
      <c r="D1097" s="40" t="s">
        <v>31</v>
      </c>
      <c r="E1097" s="35">
        <v>100</v>
      </c>
      <c r="F1097" s="35"/>
      <c r="G1097" s="35"/>
      <c r="H1097" s="35">
        <v>100</v>
      </c>
    </row>
    <row r="1098" spans="1:8" ht="19.5" customHeight="1">
      <c r="A1098" s="43"/>
      <c r="B1098" s="44"/>
      <c r="C1098" s="40" t="s">
        <v>8</v>
      </c>
      <c r="D1098" s="40" t="s">
        <v>8</v>
      </c>
      <c r="E1098" s="35">
        <v>23423</v>
      </c>
      <c r="F1098" s="35"/>
      <c r="G1098" s="35"/>
      <c r="H1098" s="35">
        <v>23423</v>
      </c>
    </row>
    <row r="1099" spans="1:8" ht="19.5" customHeight="1">
      <c r="A1099" s="43"/>
      <c r="B1099" s="44"/>
      <c r="C1099" s="40" t="s">
        <v>26</v>
      </c>
      <c r="D1099" s="40" t="s">
        <v>26</v>
      </c>
      <c r="E1099" s="35">
        <v>255</v>
      </c>
      <c r="F1099" s="35"/>
      <c r="G1099" s="35"/>
      <c r="H1099" s="35">
        <v>255</v>
      </c>
    </row>
    <row r="1100" spans="1:8" ht="19.5" customHeight="1">
      <c r="A1100" s="43"/>
      <c r="B1100" s="44"/>
      <c r="C1100" s="40" t="s">
        <v>32</v>
      </c>
      <c r="D1100" s="40" t="s">
        <v>32</v>
      </c>
      <c r="E1100" s="35">
        <v>299</v>
      </c>
      <c r="F1100" s="35"/>
      <c r="G1100" s="35"/>
      <c r="H1100" s="35">
        <v>299</v>
      </c>
    </row>
    <row r="1101" spans="1:8" ht="19.5" customHeight="1">
      <c r="A1101" s="43"/>
      <c r="B1101" s="44"/>
      <c r="C1101" s="40" t="s">
        <v>33</v>
      </c>
      <c r="D1101" s="40" t="s">
        <v>33</v>
      </c>
      <c r="E1101" s="35">
        <v>1380</v>
      </c>
      <c r="F1101" s="35"/>
      <c r="G1101" s="35"/>
      <c r="H1101" s="35">
        <v>1380</v>
      </c>
    </row>
    <row r="1102" spans="1:8" ht="19.5" customHeight="1" thickBot="1">
      <c r="A1102" s="45"/>
      <c r="B1102" s="46"/>
      <c r="C1102" s="49" t="s">
        <v>9</v>
      </c>
      <c r="D1102" s="49" t="s">
        <v>9</v>
      </c>
      <c r="E1102" s="41">
        <f>SUM(E1092:E1101)</f>
        <v>83100</v>
      </c>
      <c r="F1102" s="41">
        <f>SUM(F1092:F1101)</f>
        <v>0</v>
      </c>
      <c r="G1102" s="41">
        <f>SUM(G1092:G1101)</f>
        <v>0</v>
      </c>
      <c r="H1102" s="41">
        <f>SUM(H1092:H1101)</f>
        <v>83100</v>
      </c>
    </row>
    <row r="1103" spans="1:8" ht="19.5" customHeight="1" thickBot="1">
      <c r="A1103" s="87" t="s">
        <v>2</v>
      </c>
      <c r="B1103" s="87"/>
      <c r="C1103" s="87"/>
      <c r="D1103" s="87"/>
      <c r="E1103" s="57">
        <f>SUM(E1102)</f>
        <v>83100</v>
      </c>
      <c r="F1103" s="57">
        <f>SUM(F1102)</f>
        <v>0</v>
      </c>
      <c r="G1103" s="57">
        <f>SUM(G1102)</f>
        <v>0</v>
      </c>
      <c r="H1103" s="57">
        <f>SUM(H1102)</f>
        <v>83100</v>
      </c>
    </row>
    <row r="1104" spans="1:8" s="64" customFormat="1" ht="19.5" customHeight="1" thickBot="1">
      <c r="A1104" s="65"/>
      <c r="B1104" s="66"/>
      <c r="C1104" s="66"/>
      <c r="D1104" s="66"/>
      <c r="E1104" s="67"/>
      <c r="F1104" s="67"/>
      <c r="G1104" s="67"/>
      <c r="H1104" s="67"/>
    </row>
    <row r="1105" spans="1:8" ht="18.75" thickBot="1">
      <c r="A1105" s="326" t="s">
        <v>122</v>
      </c>
      <c r="B1105" s="327"/>
      <c r="C1105" s="327"/>
      <c r="D1105" s="327"/>
      <c r="E1105" s="327"/>
      <c r="F1105" s="200"/>
      <c r="G1105" s="200"/>
      <c r="H1105" s="200"/>
    </row>
    <row r="1106" spans="1:8" ht="12.75" customHeight="1">
      <c r="A1106" s="88" t="s">
        <v>0</v>
      </c>
      <c r="B1106" s="92"/>
      <c r="C1106" s="93"/>
      <c r="D1106" s="93"/>
      <c r="E1106" s="195"/>
      <c r="F1106" s="195"/>
      <c r="G1106" s="195"/>
      <c r="H1106" s="195"/>
    </row>
    <row r="1107" spans="1:8" ht="13.5" thickBot="1">
      <c r="A1107" s="89"/>
      <c r="B1107" s="85"/>
      <c r="C1107" s="86"/>
      <c r="D1107" s="86"/>
      <c r="E1107" s="191"/>
      <c r="F1107" s="191"/>
      <c r="G1107" s="191"/>
      <c r="H1107" s="191"/>
    </row>
    <row r="1108" spans="1:8" ht="13.5" thickBot="1">
      <c r="A1108" s="3" t="s">
        <v>3</v>
      </c>
      <c r="B1108" s="4" t="s">
        <v>4</v>
      </c>
      <c r="C1108" s="5" t="s">
        <v>5</v>
      </c>
      <c r="D1108" s="5" t="s">
        <v>5</v>
      </c>
      <c r="E1108" s="192"/>
      <c r="F1108" s="192"/>
      <c r="G1108" s="192"/>
      <c r="H1108" s="192"/>
    </row>
    <row r="1109" spans="1:8" ht="13.5" thickBot="1">
      <c r="A1109" s="6">
        <v>1</v>
      </c>
      <c r="B1109" s="7">
        <v>2</v>
      </c>
      <c r="C1109" s="8">
        <v>3</v>
      </c>
      <c r="D1109" s="8">
        <v>3</v>
      </c>
      <c r="E1109" s="193">
        <v>4</v>
      </c>
      <c r="F1109" s="193">
        <v>4</v>
      </c>
      <c r="G1109" s="193">
        <v>4</v>
      </c>
      <c r="H1109" s="193">
        <v>4</v>
      </c>
    </row>
    <row r="1110" spans="1:8" ht="19.5" customHeight="1">
      <c r="A1110" s="43" t="s">
        <v>89</v>
      </c>
      <c r="B1110" s="44" t="s">
        <v>90</v>
      </c>
      <c r="C1110" s="40" t="s">
        <v>91</v>
      </c>
      <c r="D1110" s="40" t="s">
        <v>91</v>
      </c>
      <c r="E1110" s="35">
        <v>840786</v>
      </c>
      <c r="F1110" s="35"/>
      <c r="G1110" s="35"/>
      <c r="H1110" s="35">
        <f>SUM(E1110:F1110)-G1110</f>
        <v>840786</v>
      </c>
    </row>
    <row r="1111" spans="1:8" ht="19.5" customHeight="1">
      <c r="A1111" s="45"/>
      <c r="B1111" s="46"/>
      <c r="C1111" s="49" t="s">
        <v>9</v>
      </c>
      <c r="D1111" s="49" t="s">
        <v>9</v>
      </c>
      <c r="E1111" s="41">
        <f>SUM(E1110)</f>
        <v>840786</v>
      </c>
      <c r="F1111" s="41">
        <f>SUM(F1110)</f>
        <v>0</v>
      </c>
      <c r="G1111" s="41">
        <f>SUM(G1110)</f>
        <v>0</v>
      </c>
      <c r="H1111" s="41">
        <f>SUM(H1110)</f>
        <v>840786</v>
      </c>
    </row>
    <row r="1112" spans="1:8" ht="19.5" customHeight="1">
      <c r="A1112" s="43" t="s">
        <v>92</v>
      </c>
      <c r="B1112" s="44" t="s">
        <v>95</v>
      </c>
      <c r="C1112" s="40" t="s">
        <v>20</v>
      </c>
      <c r="D1112" s="40" t="s">
        <v>20</v>
      </c>
      <c r="E1112" s="35">
        <v>554560</v>
      </c>
      <c r="F1112" s="35">
        <v>13450</v>
      </c>
      <c r="G1112" s="35"/>
      <c r="H1112" s="35">
        <f>SUM(E1112:F1112)-G1112</f>
        <v>568010</v>
      </c>
    </row>
    <row r="1113" spans="1:8" ht="19.5" customHeight="1">
      <c r="A1113" s="43"/>
      <c r="B1113" s="44"/>
      <c r="C1113" s="40" t="s">
        <v>21</v>
      </c>
      <c r="D1113" s="40" t="s">
        <v>21</v>
      </c>
      <c r="E1113" s="35">
        <v>46500</v>
      </c>
      <c r="F1113" s="35"/>
      <c r="G1113" s="35"/>
      <c r="H1113" s="35">
        <f aca="true" t="shared" si="60" ref="H1113:H1125">SUM(E1113:F1113)-G1113</f>
        <v>46500</v>
      </c>
    </row>
    <row r="1114" spans="1:8" ht="19.5" customHeight="1">
      <c r="A1114" s="43"/>
      <c r="B1114" s="44"/>
      <c r="C1114" s="40" t="s">
        <v>22</v>
      </c>
      <c r="D1114" s="40" t="s">
        <v>22</v>
      </c>
      <c r="E1114" s="35">
        <v>101650</v>
      </c>
      <c r="F1114" s="35">
        <v>2320</v>
      </c>
      <c r="G1114" s="35"/>
      <c r="H1114" s="35">
        <f t="shared" si="60"/>
        <v>103970</v>
      </c>
    </row>
    <row r="1115" spans="1:8" ht="19.5" customHeight="1">
      <c r="A1115" s="43"/>
      <c r="B1115" s="44"/>
      <c r="C1115" s="40" t="s">
        <v>23</v>
      </c>
      <c r="D1115" s="40" t="s">
        <v>23</v>
      </c>
      <c r="E1115" s="35">
        <v>16350</v>
      </c>
      <c r="F1115" s="35">
        <v>330</v>
      </c>
      <c r="G1115" s="35"/>
      <c r="H1115" s="35">
        <f t="shared" si="60"/>
        <v>16680</v>
      </c>
    </row>
    <row r="1116" spans="1:8" ht="19.5" customHeight="1">
      <c r="A1116" s="43"/>
      <c r="B1116" s="44"/>
      <c r="C1116" s="40" t="s">
        <v>12</v>
      </c>
      <c r="D1116" s="40" t="s">
        <v>12</v>
      </c>
      <c r="E1116" s="35">
        <v>18190</v>
      </c>
      <c r="F1116" s="35"/>
      <c r="G1116" s="35"/>
      <c r="H1116" s="35">
        <f t="shared" si="60"/>
        <v>18190</v>
      </c>
    </row>
    <row r="1117" spans="1:8" ht="19.5" customHeight="1">
      <c r="A1117" s="43"/>
      <c r="B1117" s="44"/>
      <c r="C1117" s="40" t="s">
        <v>30</v>
      </c>
      <c r="D1117" s="40" t="s">
        <v>30</v>
      </c>
      <c r="E1117" s="35">
        <v>34530</v>
      </c>
      <c r="F1117" s="35"/>
      <c r="G1117" s="35"/>
      <c r="H1117" s="35">
        <f t="shared" si="60"/>
        <v>34530</v>
      </c>
    </row>
    <row r="1118" spans="1:8" ht="19.5" customHeight="1">
      <c r="A1118" s="43"/>
      <c r="B1118" s="44"/>
      <c r="C1118" s="40" t="s">
        <v>31</v>
      </c>
      <c r="D1118" s="40" t="s">
        <v>31</v>
      </c>
      <c r="E1118" s="35">
        <v>2750</v>
      </c>
      <c r="F1118" s="35"/>
      <c r="G1118" s="35"/>
      <c r="H1118" s="35">
        <f t="shared" si="60"/>
        <v>2750</v>
      </c>
    </row>
    <row r="1119" spans="1:8" ht="19.5" customHeight="1">
      <c r="A1119" s="43"/>
      <c r="B1119" s="44"/>
      <c r="C1119" s="40" t="s">
        <v>8</v>
      </c>
      <c r="D1119" s="40" t="s">
        <v>8</v>
      </c>
      <c r="E1119" s="35">
        <v>32400</v>
      </c>
      <c r="F1119" s="35"/>
      <c r="G1119" s="35">
        <v>3520</v>
      </c>
      <c r="H1119" s="35">
        <f t="shared" si="60"/>
        <v>28880</v>
      </c>
    </row>
    <row r="1120" spans="1:8" ht="19.5" customHeight="1">
      <c r="A1120" s="43"/>
      <c r="B1120" s="44"/>
      <c r="C1120" s="40" t="s">
        <v>26</v>
      </c>
      <c r="D1120" s="40" t="s">
        <v>26</v>
      </c>
      <c r="E1120" s="35">
        <v>8710</v>
      </c>
      <c r="F1120" s="35"/>
      <c r="G1120" s="35"/>
      <c r="H1120" s="35">
        <f t="shared" si="60"/>
        <v>8710</v>
      </c>
    </row>
    <row r="1121" spans="1:8" ht="19.5" customHeight="1">
      <c r="A1121" s="43"/>
      <c r="B1121" s="44"/>
      <c r="C1121" s="40" t="s">
        <v>27</v>
      </c>
      <c r="D1121" s="40" t="s">
        <v>27</v>
      </c>
      <c r="E1121" s="35"/>
      <c r="F1121" s="35"/>
      <c r="G1121" s="35"/>
      <c r="H1121" s="35">
        <f t="shared" si="60"/>
        <v>0</v>
      </c>
    </row>
    <row r="1122" spans="1:8" ht="19.5" customHeight="1">
      <c r="A1122" s="43"/>
      <c r="B1122" s="44"/>
      <c r="C1122" s="40" t="s">
        <v>32</v>
      </c>
      <c r="D1122" s="40" t="s">
        <v>32</v>
      </c>
      <c r="E1122" s="35">
        <v>6710</v>
      </c>
      <c r="F1122" s="35"/>
      <c r="G1122" s="35"/>
      <c r="H1122" s="35">
        <f t="shared" si="60"/>
        <v>6710</v>
      </c>
    </row>
    <row r="1123" spans="1:8" ht="19.5" customHeight="1">
      <c r="A1123" s="43"/>
      <c r="B1123" s="44"/>
      <c r="C1123" s="40" t="s">
        <v>33</v>
      </c>
      <c r="D1123" s="40" t="s">
        <v>33</v>
      </c>
      <c r="E1123" s="35">
        <v>28000</v>
      </c>
      <c r="F1123" s="35"/>
      <c r="G1123" s="35"/>
      <c r="H1123" s="35">
        <f t="shared" si="60"/>
        <v>28000</v>
      </c>
    </row>
    <row r="1124" spans="1:8" ht="19.5" customHeight="1">
      <c r="A1124" s="43"/>
      <c r="B1124" s="44"/>
      <c r="C1124" s="40" t="s">
        <v>34</v>
      </c>
      <c r="D1124" s="40" t="s">
        <v>34</v>
      </c>
      <c r="E1124" s="35"/>
      <c r="F1124" s="35">
        <v>3520</v>
      </c>
      <c r="G1124" s="35"/>
      <c r="H1124" s="35">
        <f t="shared" si="60"/>
        <v>3520</v>
      </c>
    </row>
    <row r="1125" spans="1:8" ht="19.5" customHeight="1">
      <c r="A1125" s="43"/>
      <c r="B1125" s="44"/>
      <c r="C1125" s="40" t="s">
        <v>80</v>
      </c>
      <c r="D1125" s="40" t="s">
        <v>80</v>
      </c>
      <c r="E1125" s="35">
        <v>50</v>
      </c>
      <c r="F1125" s="35"/>
      <c r="G1125" s="35"/>
      <c r="H1125" s="35">
        <f t="shared" si="60"/>
        <v>50</v>
      </c>
    </row>
    <row r="1126" spans="1:8" ht="19.5" customHeight="1" thickBot="1">
      <c r="A1126" s="45"/>
      <c r="B1126" s="46"/>
      <c r="C1126" s="49" t="s">
        <v>9</v>
      </c>
      <c r="D1126" s="49" t="s">
        <v>9</v>
      </c>
      <c r="E1126" s="41">
        <f>SUM(E1112:E1125)</f>
        <v>850400</v>
      </c>
      <c r="F1126" s="41">
        <f>SUM(F1112:F1125)</f>
        <v>19620</v>
      </c>
      <c r="G1126" s="41">
        <f>SUM(G1112:G1125)</f>
        <v>3520</v>
      </c>
      <c r="H1126" s="41">
        <f>SUM(H1112:H1125)</f>
        <v>866500</v>
      </c>
    </row>
    <row r="1127" spans="1:8" ht="19.5" customHeight="1" thickBot="1">
      <c r="A1127" s="87" t="s">
        <v>2</v>
      </c>
      <c r="B1127" s="87"/>
      <c r="C1127" s="87"/>
      <c r="D1127" s="87"/>
      <c r="E1127" s="57">
        <f>SUM(E1111,E1126)</f>
        <v>1691186</v>
      </c>
      <c r="F1127" s="57">
        <f>SUM(F1111,F1126)</f>
        <v>19620</v>
      </c>
      <c r="G1127" s="57">
        <f>SUM(G1111,G1126)</f>
        <v>3520</v>
      </c>
      <c r="H1127" s="57">
        <f>SUM(H1111,H1126)</f>
        <v>1707286</v>
      </c>
    </row>
    <row r="1128" spans="1:8" s="64" customFormat="1" ht="19.5" customHeight="1" thickBot="1">
      <c r="A1128" s="65"/>
      <c r="B1128" s="66"/>
      <c r="C1128" s="66"/>
      <c r="D1128" s="66"/>
      <c r="E1128" s="67"/>
      <c r="F1128" s="67"/>
      <c r="G1128" s="67"/>
      <c r="H1128" s="67"/>
    </row>
    <row r="1129" spans="1:8" ht="18.75" thickBot="1">
      <c r="A1129" s="326" t="s">
        <v>123</v>
      </c>
      <c r="B1129" s="327"/>
      <c r="C1129" s="327"/>
      <c r="D1129" s="327"/>
      <c r="E1129" s="327"/>
      <c r="F1129" s="200"/>
      <c r="G1129" s="200"/>
      <c r="H1129" s="200"/>
    </row>
    <row r="1130" spans="1:8" ht="12.75" customHeight="1">
      <c r="A1130" s="88" t="s">
        <v>0</v>
      </c>
      <c r="B1130" s="92"/>
      <c r="C1130" s="93"/>
      <c r="D1130" s="93"/>
      <c r="E1130" s="195"/>
      <c r="F1130" s="195"/>
      <c r="G1130" s="195"/>
      <c r="H1130" s="195"/>
    </row>
    <row r="1131" spans="1:8" ht="13.5" thickBot="1">
      <c r="A1131" s="89"/>
      <c r="B1131" s="85"/>
      <c r="C1131" s="86"/>
      <c r="D1131" s="86"/>
      <c r="E1131" s="191"/>
      <c r="F1131" s="191"/>
      <c r="G1131" s="191"/>
      <c r="H1131" s="191"/>
    </row>
    <row r="1132" spans="1:8" ht="13.5" thickBot="1">
      <c r="A1132" s="3" t="s">
        <v>3</v>
      </c>
      <c r="B1132" s="4" t="s">
        <v>4</v>
      </c>
      <c r="C1132" s="5" t="s">
        <v>5</v>
      </c>
      <c r="D1132" s="5" t="s">
        <v>5</v>
      </c>
      <c r="E1132" s="192"/>
      <c r="F1132" s="192"/>
      <c r="G1132" s="192"/>
      <c r="H1132" s="192"/>
    </row>
    <row r="1133" spans="1:8" ht="13.5" thickBot="1">
      <c r="A1133" s="6">
        <v>1</v>
      </c>
      <c r="B1133" s="7">
        <v>2</v>
      </c>
      <c r="C1133" s="8">
        <v>3</v>
      </c>
      <c r="D1133" s="8">
        <v>3</v>
      </c>
      <c r="E1133" s="193">
        <v>4</v>
      </c>
      <c r="F1133" s="193">
        <v>4</v>
      </c>
      <c r="G1133" s="193">
        <v>4</v>
      </c>
      <c r="H1133" s="193">
        <v>4</v>
      </c>
    </row>
    <row r="1134" spans="1:8" ht="19.5" customHeight="1">
      <c r="A1134" s="43" t="s">
        <v>38</v>
      </c>
      <c r="B1134" s="44" t="s">
        <v>56</v>
      </c>
      <c r="C1134" s="40" t="s">
        <v>8</v>
      </c>
      <c r="D1134" s="40" t="s">
        <v>8</v>
      </c>
      <c r="E1134" s="35"/>
      <c r="F1134" s="35"/>
      <c r="G1134" s="35"/>
      <c r="H1134" s="35"/>
    </row>
    <row r="1135" spans="1:8" ht="19.5" customHeight="1">
      <c r="A1135" s="43"/>
      <c r="B1135" s="44"/>
      <c r="C1135" s="48" t="s">
        <v>9</v>
      </c>
      <c r="D1135" s="48" t="s">
        <v>9</v>
      </c>
      <c r="E1135" s="41">
        <f>SUM(E1134:E1134)</f>
        <v>0</v>
      </c>
      <c r="F1135" s="41">
        <f>SUM(F1134:F1134)</f>
        <v>0</v>
      </c>
      <c r="G1135" s="41">
        <f>SUM(G1134:G1134)</f>
        <v>0</v>
      </c>
      <c r="H1135" s="41">
        <f>SUM(H1134:H1134)</f>
        <v>0</v>
      </c>
    </row>
    <row r="1136" spans="1:8" ht="19.5" customHeight="1">
      <c r="A1136" s="43" t="s">
        <v>38</v>
      </c>
      <c r="B1136" s="44" t="s">
        <v>41</v>
      </c>
      <c r="C1136" s="40" t="s">
        <v>33</v>
      </c>
      <c r="D1136" s="40" t="s">
        <v>33</v>
      </c>
      <c r="E1136" s="35">
        <v>1747</v>
      </c>
      <c r="F1136" s="35"/>
      <c r="G1136" s="35"/>
      <c r="H1136" s="35">
        <f>SUM(E1136:F1136)</f>
        <v>1747</v>
      </c>
    </row>
    <row r="1137" spans="1:8" ht="19.5" customHeight="1">
      <c r="A1137" s="43"/>
      <c r="B1137" s="44"/>
      <c r="C1137" s="48" t="s">
        <v>9</v>
      </c>
      <c r="D1137" s="48" t="s">
        <v>9</v>
      </c>
      <c r="E1137" s="41">
        <f>SUM(E1136:E1136)</f>
        <v>1747</v>
      </c>
      <c r="F1137" s="41">
        <f>SUM(F1136:F1136)</f>
        <v>0</v>
      </c>
      <c r="G1137" s="41">
        <f>SUM(G1136:G1136)</f>
        <v>0</v>
      </c>
      <c r="H1137" s="41">
        <f>SUM(H1136:H1136)</f>
        <v>1747</v>
      </c>
    </row>
    <row r="1138" spans="1:8" ht="19.5" customHeight="1">
      <c r="A1138" s="43" t="s">
        <v>52</v>
      </c>
      <c r="B1138" s="44" t="s">
        <v>53</v>
      </c>
      <c r="C1138" s="40" t="s">
        <v>29</v>
      </c>
      <c r="D1138" s="40" t="s">
        <v>29</v>
      </c>
      <c r="E1138" s="35">
        <v>570</v>
      </c>
      <c r="F1138" s="35"/>
      <c r="G1138" s="35"/>
      <c r="H1138" s="35">
        <v>570</v>
      </c>
    </row>
    <row r="1139" spans="1:8" ht="19.5" customHeight="1">
      <c r="A1139" s="43"/>
      <c r="B1139" s="44"/>
      <c r="C1139" s="40" t="s">
        <v>20</v>
      </c>
      <c r="D1139" s="40" t="s">
        <v>20</v>
      </c>
      <c r="E1139" s="35">
        <v>196979</v>
      </c>
      <c r="F1139" s="35"/>
      <c r="G1139" s="35"/>
      <c r="H1139" s="35">
        <v>196979</v>
      </c>
    </row>
    <row r="1140" spans="1:8" ht="19.5" customHeight="1">
      <c r="A1140" s="43"/>
      <c r="B1140" s="44"/>
      <c r="C1140" s="40" t="s">
        <v>21</v>
      </c>
      <c r="D1140" s="40" t="s">
        <v>21</v>
      </c>
      <c r="E1140" s="35">
        <v>16350</v>
      </c>
      <c r="F1140" s="35"/>
      <c r="G1140" s="35"/>
      <c r="H1140" s="35">
        <v>16350</v>
      </c>
    </row>
    <row r="1141" spans="1:8" ht="19.5" customHeight="1">
      <c r="A1141" s="43"/>
      <c r="B1141" s="44"/>
      <c r="C1141" s="40" t="s">
        <v>22</v>
      </c>
      <c r="D1141" s="40" t="s">
        <v>22</v>
      </c>
      <c r="E1141" s="35">
        <v>39000</v>
      </c>
      <c r="F1141" s="35"/>
      <c r="G1141" s="35"/>
      <c r="H1141" s="35">
        <v>39000</v>
      </c>
    </row>
    <row r="1142" spans="1:8" ht="19.5" customHeight="1">
      <c r="A1142" s="43"/>
      <c r="B1142" s="44"/>
      <c r="C1142" s="40" t="s">
        <v>23</v>
      </c>
      <c r="D1142" s="40" t="s">
        <v>23</v>
      </c>
      <c r="E1142" s="35">
        <v>5050</v>
      </c>
      <c r="F1142" s="35"/>
      <c r="G1142" s="35"/>
      <c r="H1142" s="35">
        <v>5050</v>
      </c>
    </row>
    <row r="1143" spans="1:8" ht="19.5" customHeight="1">
      <c r="A1143" s="43"/>
      <c r="B1143" s="44"/>
      <c r="C1143" s="40" t="s">
        <v>12</v>
      </c>
      <c r="D1143" s="40" t="s">
        <v>12</v>
      </c>
      <c r="E1143" s="35">
        <v>3000</v>
      </c>
      <c r="F1143" s="35"/>
      <c r="G1143" s="35"/>
      <c r="H1143" s="35">
        <v>3000</v>
      </c>
    </row>
    <row r="1144" spans="1:8" ht="19.5" customHeight="1">
      <c r="A1144" s="43"/>
      <c r="B1144" s="44"/>
      <c r="C1144" s="40" t="s">
        <v>87</v>
      </c>
      <c r="D1144" s="40" t="s">
        <v>87</v>
      </c>
      <c r="E1144" s="35">
        <v>1000</v>
      </c>
      <c r="F1144" s="35"/>
      <c r="G1144" s="35"/>
      <c r="H1144" s="35">
        <v>1000</v>
      </c>
    </row>
    <row r="1145" spans="1:8" ht="19.5" customHeight="1">
      <c r="A1145" s="43"/>
      <c r="B1145" s="44"/>
      <c r="C1145" s="40" t="s">
        <v>30</v>
      </c>
      <c r="D1145" s="40" t="s">
        <v>30</v>
      </c>
      <c r="E1145" s="35">
        <v>3500</v>
      </c>
      <c r="F1145" s="35"/>
      <c r="G1145" s="35"/>
      <c r="H1145" s="35">
        <v>3500</v>
      </c>
    </row>
    <row r="1146" spans="1:8" ht="19.5" customHeight="1">
      <c r="A1146" s="43"/>
      <c r="B1146" s="44"/>
      <c r="C1146" s="40" t="s">
        <v>31</v>
      </c>
      <c r="D1146" s="40" t="s">
        <v>31</v>
      </c>
      <c r="E1146" s="35"/>
      <c r="F1146" s="35"/>
      <c r="G1146" s="35"/>
      <c r="H1146" s="35"/>
    </row>
    <row r="1147" spans="1:8" ht="19.5" customHeight="1">
      <c r="A1147" s="43"/>
      <c r="B1147" s="44"/>
      <c r="C1147" s="40" t="s">
        <v>8</v>
      </c>
      <c r="D1147" s="40" t="s">
        <v>8</v>
      </c>
      <c r="E1147" s="35">
        <v>6720</v>
      </c>
      <c r="F1147" s="35"/>
      <c r="G1147" s="35"/>
      <c r="H1147" s="35">
        <v>6720</v>
      </c>
    </row>
    <row r="1148" spans="1:8" ht="19.5" customHeight="1">
      <c r="A1148" s="43"/>
      <c r="B1148" s="44"/>
      <c r="C1148" s="40" t="s">
        <v>26</v>
      </c>
      <c r="D1148" s="40" t="s">
        <v>26</v>
      </c>
      <c r="E1148" s="35">
        <v>1000</v>
      </c>
      <c r="F1148" s="35"/>
      <c r="G1148" s="35"/>
      <c r="H1148" s="35">
        <v>1000</v>
      </c>
    </row>
    <row r="1149" spans="1:8" ht="19.5" customHeight="1">
      <c r="A1149" s="43"/>
      <c r="B1149" s="44"/>
      <c r="C1149" s="40" t="s">
        <v>32</v>
      </c>
      <c r="D1149" s="40" t="s">
        <v>32</v>
      </c>
      <c r="E1149" s="35">
        <v>300</v>
      </c>
      <c r="F1149" s="35"/>
      <c r="G1149" s="35"/>
      <c r="H1149" s="35">
        <v>300</v>
      </c>
    </row>
    <row r="1150" spans="1:8" ht="19.5" customHeight="1">
      <c r="A1150" s="43"/>
      <c r="B1150" s="44"/>
      <c r="C1150" s="40" t="s">
        <v>33</v>
      </c>
      <c r="D1150" s="40" t="s">
        <v>33</v>
      </c>
      <c r="E1150" s="35">
        <v>16677</v>
      </c>
      <c r="F1150" s="35"/>
      <c r="G1150" s="35"/>
      <c r="H1150" s="35">
        <v>16677</v>
      </c>
    </row>
    <row r="1151" spans="1:8" ht="19.5" customHeight="1">
      <c r="A1151" s="45"/>
      <c r="B1151" s="46"/>
      <c r="C1151" s="49" t="s">
        <v>9</v>
      </c>
      <c r="D1151" s="49" t="s">
        <v>9</v>
      </c>
      <c r="E1151" s="41">
        <f>SUM(E1138:E1150)</f>
        <v>290146</v>
      </c>
      <c r="F1151" s="41"/>
      <c r="G1151" s="41"/>
      <c r="H1151" s="41">
        <f>SUM(H1138:H1150)</f>
        <v>290146</v>
      </c>
    </row>
    <row r="1152" spans="1:8" ht="19.5" customHeight="1">
      <c r="A1152" s="43" t="s">
        <v>52</v>
      </c>
      <c r="B1152" s="44" t="s">
        <v>127</v>
      </c>
      <c r="C1152" s="40" t="s">
        <v>8</v>
      </c>
      <c r="D1152" s="40" t="s">
        <v>8</v>
      </c>
      <c r="E1152" s="35"/>
      <c r="F1152" s="35">
        <v>1499</v>
      </c>
      <c r="G1152" s="35"/>
      <c r="H1152" s="35">
        <f>SUM(E1152:F1152)</f>
        <v>1499</v>
      </c>
    </row>
    <row r="1153" spans="1:8" ht="19.5" customHeight="1" thickBot="1">
      <c r="A1153" s="43"/>
      <c r="B1153" s="44"/>
      <c r="C1153" s="48" t="s">
        <v>9</v>
      </c>
      <c r="D1153" s="48" t="s">
        <v>9</v>
      </c>
      <c r="E1153" s="41">
        <f>SUM(E1152:E1152)</f>
        <v>0</v>
      </c>
      <c r="F1153" s="41">
        <f>SUM(F1152:F1152)</f>
        <v>1499</v>
      </c>
      <c r="G1153" s="41">
        <f>SUM(G1152:G1152)</f>
        <v>0</v>
      </c>
      <c r="H1153" s="41">
        <f>SUM(H1152:H1152)</f>
        <v>1499</v>
      </c>
    </row>
    <row r="1154" spans="1:8" ht="19.5" customHeight="1" thickBot="1">
      <c r="A1154" s="87" t="s">
        <v>2</v>
      </c>
      <c r="B1154" s="87"/>
      <c r="C1154" s="87"/>
      <c r="D1154" s="87"/>
      <c r="E1154" s="57">
        <f>SUM(E1153,E1151,E1137,E1135)</f>
        <v>291893</v>
      </c>
      <c r="F1154" s="57">
        <f>SUM(F1153,F1151,F1137,F1135)</f>
        <v>1499</v>
      </c>
      <c r="G1154" s="57">
        <f>SUM(G1153,G1151,G1137,G1135)</f>
        <v>0</v>
      </c>
      <c r="H1154" s="57">
        <f>SUM(H1153,H1151,H1137,H1135)</f>
        <v>293392</v>
      </c>
    </row>
    <row r="1155" spans="1:8" s="64" customFormat="1" ht="19.5" customHeight="1" thickBot="1">
      <c r="A1155" s="65"/>
      <c r="B1155" s="66"/>
      <c r="C1155" s="66"/>
      <c r="D1155" s="66"/>
      <c r="E1155" s="67"/>
      <c r="F1155" s="67"/>
      <c r="G1155" s="67"/>
      <c r="H1155" s="67"/>
    </row>
    <row r="1156" spans="1:8" ht="18.75" thickBot="1">
      <c r="A1156" s="326" t="s">
        <v>124</v>
      </c>
      <c r="B1156" s="327"/>
      <c r="C1156" s="327"/>
      <c r="D1156" s="327"/>
      <c r="E1156" s="327"/>
      <c r="F1156" s="200"/>
      <c r="G1156" s="200"/>
      <c r="H1156" s="200"/>
    </row>
    <row r="1157" spans="1:8" ht="12.75" customHeight="1">
      <c r="A1157" s="88" t="s">
        <v>0</v>
      </c>
      <c r="B1157" s="92"/>
      <c r="C1157" s="93"/>
      <c r="D1157" s="93"/>
      <c r="E1157" s="195"/>
      <c r="F1157" s="195"/>
      <c r="G1157" s="195"/>
      <c r="H1157" s="195"/>
    </row>
    <row r="1158" spans="1:8" ht="13.5" thickBot="1">
      <c r="A1158" s="89"/>
      <c r="B1158" s="85"/>
      <c r="C1158" s="86"/>
      <c r="D1158" s="86"/>
      <c r="E1158" s="191"/>
      <c r="F1158" s="191"/>
      <c r="G1158" s="191"/>
      <c r="H1158" s="191"/>
    </row>
    <row r="1159" spans="1:8" ht="13.5" thickBot="1">
      <c r="A1159" s="3" t="s">
        <v>3</v>
      </c>
      <c r="B1159" s="4" t="s">
        <v>4</v>
      </c>
      <c r="C1159" s="5" t="s">
        <v>5</v>
      </c>
      <c r="D1159" s="5" t="s">
        <v>5</v>
      </c>
      <c r="E1159" s="192"/>
      <c r="F1159" s="192"/>
      <c r="G1159" s="192"/>
      <c r="H1159" s="192"/>
    </row>
    <row r="1160" spans="1:8" ht="13.5" thickBot="1">
      <c r="A1160" s="6">
        <v>1</v>
      </c>
      <c r="B1160" s="7">
        <v>2</v>
      </c>
      <c r="C1160" s="8">
        <v>3</v>
      </c>
      <c r="D1160" s="8">
        <v>3</v>
      </c>
      <c r="E1160" s="193">
        <v>4</v>
      </c>
      <c r="F1160" s="193">
        <v>4</v>
      </c>
      <c r="G1160" s="193">
        <v>4</v>
      </c>
      <c r="H1160" s="193">
        <v>4</v>
      </c>
    </row>
    <row r="1161" spans="1:8" ht="19.5" customHeight="1">
      <c r="A1161" s="43" t="s">
        <v>38</v>
      </c>
      <c r="B1161" s="44" t="s">
        <v>56</v>
      </c>
      <c r="C1161" s="40" t="s">
        <v>8</v>
      </c>
      <c r="D1161" s="40" t="s">
        <v>8</v>
      </c>
      <c r="E1161" s="35"/>
      <c r="F1161" s="35"/>
      <c r="G1161" s="35"/>
      <c r="H1161" s="35"/>
    </row>
    <row r="1162" spans="1:8" ht="19.5" customHeight="1">
      <c r="A1162" s="43"/>
      <c r="B1162" s="44"/>
      <c r="C1162" s="48" t="s">
        <v>9</v>
      </c>
      <c r="D1162" s="48" t="s">
        <v>9</v>
      </c>
      <c r="E1162" s="41">
        <f>SUM(E1161:E1161)</f>
        <v>0</v>
      </c>
      <c r="F1162" s="41">
        <f>SUM(F1161:F1161)</f>
        <v>0</v>
      </c>
      <c r="G1162" s="41">
        <f>SUM(G1161:G1161)</f>
        <v>0</v>
      </c>
      <c r="H1162" s="41">
        <f>SUM(H1161:H1161)</f>
        <v>0</v>
      </c>
    </row>
    <row r="1163" spans="1:8" ht="19.5" customHeight="1">
      <c r="A1163" s="43" t="s">
        <v>38</v>
      </c>
      <c r="B1163" s="44" t="s">
        <v>41</v>
      </c>
      <c r="C1163" s="40" t="s">
        <v>33</v>
      </c>
      <c r="D1163" s="40" t="s">
        <v>247</v>
      </c>
      <c r="E1163" s="35">
        <v>582</v>
      </c>
      <c r="F1163" s="35"/>
      <c r="G1163" s="35"/>
      <c r="H1163" s="35">
        <f>SUM(E1163:F1163)</f>
        <v>582</v>
      </c>
    </row>
    <row r="1164" spans="1:8" ht="19.5" customHeight="1">
      <c r="A1164" s="43"/>
      <c r="B1164" s="44"/>
      <c r="C1164" s="48" t="s">
        <v>9</v>
      </c>
      <c r="D1164" s="48" t="s">
        <v>9</v>
      </c>
      <c r="E1164" s="41">
        <f>SUM(E1163:E1163)</f>
        <v>582</v>
      </c>
      <c r="F1164" s="41">
        <f>SUM(F1163:F1163)</f>
        <v>0</v>
      </c>
      <c r="G1164" s="41">
        <f>SUM(G1163:G1163)</f>
        <v>0</v>
      </c>
      <c r="H1164" s="41">
        <f>SUM(H1163:H1163)</f>
        <v>582</v>
      </c>
    </row>
    <row r="1165" spans="1:8" ht="19.5" customHeight="1">
      <c r="A1165" s="43" t="s">
        <v>52</v>
      </c>
      <c r="B1165" s="44" t="s">
        <v>53</v>
      </c>
      <c r="C1165" s="40" t="s">
        <v>29</v>
      </c>
      <c r="D1165" s="40" t="s">
        <v>29</v>
      </c>
      <c r="E1165" s="35">
        <v>1040</v>
      </c>
      <c r="F1165" s="35"/>
      <c r="G1165" s="35"/>
      <c r="H1165" s="35">
        <v>1040</v>
      </c>
    </row>
    <row r="1166" spans="1:8" ht="19.5" customHeight="1">
      <c r="A1166" s="43"/>
      <c r="B1166" s="44"/>
      <c r="C1166" s="40" t="s">
        <v>20</v>
      </c>
      <c r="D1166" s="40" t="s">
        <v>20</v>
      </c>
      <c r="E1166" s="35">
        <v>162429</v>
      </c>
      <c r="F1166" s="35"/>
      <c r="G1166" s="35"/>
      <c r="H1166" s="35">
        <v>162429</v>
      </c>
    </row>
    <row r="1167" spans="1:8" ht="19.5" customHeight="1">
      <c r="A1167" s="43"/>
      <c r="B1167" s="44"/>
      <c r="C1167" s="40" t="s">
        <v>21</v>
      </c>
      <c r="D1167" s="40" t="s">
        <v>21</v>
      </c>
      <c r="E1167" s="35">
        <v>13042</v>
      </c>
      <c r="F1167" s="35"/>
      <c r="G1167" s="35"/>
      <c r="H1167" s="35">
        <v>13042</v>
      </c>
    </row>
    <row r="1168" spans="1:8" ht="19.5" customHeight="1">
      <c r="A1168" s="43"/>
      <c r="B1168" s="44"/>
      <c r="C1168" s="40" t="s">
        <v>22</v>
      </c>
      <c r="D1168" s="40" t="s">
        <v>22</v>
      </c>
      <c r="E1168" s="35">
        <v>31065</v>
      </c>
      <c r="F1168" s="35"/>
      <c r="G1168" s="35"/>
      <c r="H1168" s="35">
        <v>31065</v>
      </c>
    </row>
    <row r="1169" spans="1:8" ht="19.5" customHeight="1">
      <c r="A1169" s="43"/>
      <c r="B1169" s="44"/>
      <c r="C1169" s="40" t="s">
        <v>23</v>
      </c>
      <c r="D1169" s="40" t="s">
        <v>23</v>
      </c>
      <c r="E1169" s="35">
        <v>4185</v>
      </c>
      <c r="F1169" s="35"/>
      <c r="G1169" s="35"/>
      <c r="H1169" s="35">
        <v>4185</v>
      </c>
    </row>
    <row r="1170" spans="1:8" ht="19.5" customHeight="1">
      <c r="A1170" s="43"/>
      <c r="B1170" s="44"/>
      <c r="C1170" s="40" t="s">
        <v>12</v>
      </c>
      <c r="D1170" s="40" t="s">
        <v>12</v>
      </c>
      <c r="E1170" s="35">
        <v>9768</v>
      </c>
      <c r="F1170" s="35"/>
      <c r="G1170" s="35"/>
      <c r="H1170" s="35">
        <v>9768</v>
      </c>
    </row>
    <row r="1171" spans="1:8" ht="19.5" customHeight="1">
      <c r="A1171" s="43"/>
      <c r="B1171" s="44"/>
      <c r="C1171" s="40" t="s">
        <v>87</v>
      </c>
      <c r="D1171" s="40" t="s">
        <v>87</v>
      </c>
      <c r="E1171" s="35"/>
      <c r="F1171" s="35"/>
      <c r="G1171" s="35"/>
      <c r="H1171" s="35"/>
    </row>
    <row r="1172" spans="1:8" ht="19.5" customHeight="1">
      <c r="A1172" s="43"/>
      <c r="B1172" s="44"/>
      <c r="C1172" s="40" t="s">
        <v>30</v>
      </c>
      <c r="D1172" s="40" t="s">
        <v>30</v>
      </c>
      <c r="E1172" s="35">
        <v>500</v>
      </c>
      <c r="F1172" s="35"/>
      <c r="G1172" s="35"/>
      <c r="H1172" s="35">
        <v>500</v>
      </c>
    </row>
    <row r="1173" spans="1:8" ht="19.5" customHeight="1">
      <c r="A1173" s="43"/>
      <c r="B1173" s="44"/>
      <c r="C1173" s="40" t="s">
        <v>31</v>
      </c>
      <c r="D1173" s="40" t="s">
        <v>31</v>
      </c>
      <c r="E1173" s="35">
        <v>1600</v>
      </c>
      <c r="F1173" s="35"/>
      <c r="G1173" s="35"/>
      <c r="H1173" s="35">
        <v>1600</v>
      </c>
    </row>
    <row r="1174" spans="1:8" ht="19.5" customHeight="1">
      <c r="A1174" s="43"/>
      <c r="B1174" s="44"/>
      <c r="C1174" s="40" t="s">
        <v>8</v>
      </c>
      <c r="D1174" s="40" t="s">
        <v>8</v>
      </c>
      <c r="E1174" s="35">
        <v>10540</v>
      </c>
      <c r="F1174" s="35"/>
      <c r="G1174" s="35"/>
      <c r="H1174" s="35">
        <v>10540</v>
      </c>
    </row>
    <row r="1175" spans="1:8" ht="19.5" customHeight="1">
      <c r="A1175" s="43"/>
      <c r="B1175" s="44"/>
      <c r="C1175" s="40" t="s">
        <v>26</v>
      </c>
      <c r="D1175" s="40" t="s">
        <v>26</v>
      </c>
      <c r="E1175" s="35">
        <v>1000</v>
      </c>
      <c r="F1175" s="35"/>
      <c r="G1175" s="35"/>
      <c r="H1175" s="35">
        <v>1000</v>
      </c>
    </row>
    <row r="1176" spans="1:8" ht="19.5" customHeight="1">
      <c r="A1176" s="43"/>
      <c r="B1176" s="44"/>
      <c r="C1176" s="40" t="s">
        <v>33</v>
      </c>
      <c r="D1176" s="40" t="s">
        <v>33</v>
      </c>
      <c r="E1176" s="35">
        <v>9765</v>
      </c>
      <c r="F1176" s="35"/>
      <c r="G1176" s="35"/>
      <c r="H1176" s="35">
        <v>9765</v>
      </c>
    </row>
    <row r="1177" spans="1:8" ht="19.5" customHeight="1">
      <c r="A1177" s="45"/>
      <c r="B1177" s="46"/>
      <c r="C1177" s="49" t="s">
        <v>9</v>
      </c>
      <c r="D1177" s="49" t="s">
        <v>9</v>
      </c>
      <c r="E1177" s="41">
        <f>SUM(E1165:E1176)</f>
        <v>244934</v>
      </c>
      <c r="F1177" s="41">
        <f>SUM(F1165:F1176)</f>
        <v>0</v>
      </c>
      <c r="G1177" s="41">
        <f>SUM(G1165:G1176)</f>
        <v>0</v>
      </c>
      <c r="H1177" s="41">
        <f>SUM(H1165:H1176)</f>
        <v>244934</v>
      </c>
    </row>
    <row r="1178" spans="1:8" ht="19.5" customHeight="1">
      <c r="A1178" s="43" t="s">
        <v>52</v>
      </c>
      <c r="B1178" s="44" t="s">
        <v>127</v>
      </c>
      <c r="C1178" s="40" t="s">
        <v>8</v>
      </c>
      <c r="D1178" s="40" t="s">
        <v>8</v>
      </c>
      <c r="E1178" s="35">
        <v>1313</v>
      </c>
      <c r="F1178" s="35">
        <v>961</v>
      </c>
      <c r="G1178" s="35"/>
      <c r="H1178" s="35">
        <f>SUM(E1178:F1178)</f>
        <v>2274</v>
      </c>
    </row>
    <row r="1179" spans="1:8" ht="19.5" customHeight="1" thickBot="1">
      <c r="A1179" s="43"/>
      <c r="B1179" s="44"/>
      <c r="C1179" s="48" t="s">
        <v>9</v>
      </c>
      <c r="D1179" s="48" t="s">
        <v>9</v>
      </c>
      <c r="E1179" s="41">
        <f>SUM(E1178:E1178)</f>
        <v>1313</v>
      </c>
      <c r="F1179" s="41">
        <f>SUM(F1178:F1178)</f>
        <v>961</v>
      </c>
      <c r="G1179" s="41">
        <f>SUM(G1178:G1178)</f>
        <v>0</v>
      </c>
      <c r="H1179" s="41">
        <f>SUM(H1178:H1178)</f>
        <v>2274</v>
      </c>
    </row>
    <row r="1180" spans="1:8" ht="19.5" customHeight="1" thickBot="1">
      <c r="A1180" s="87" t="s">
        <v>2</v>
      </c>
      <c r="B1180" s="87"/>
      <c r="C1180" s="87"/>
      <c r="D1180" s="87"/>
      <c r="E1180" s="57">
        <f>SUM(E1179,E1177,E1164,E1162)</f>
        <v>246829</v>
      </c>
      <c r="F1180" s="57">
        <f>SUM(F1179,F1177,F1164,F1162)</f>
        <v>961</v>
      </c>
      <c r="G1180" s="57">
        <f>SUM(G1179,G1177,G1164,G1162)</f>
        <v>0</v>
      </c>
      <c r="H1180" s="57">
        <f>SUM(H1179,H1177,H1164,H1162)</f>
        <v>247790</v>
      </c>
    </row>
    <row r="1181" spans="1:8" s="64" customFormat="1" ht="19.5" customHeight="1" thickBot="1">
      <c r="A1181" s="65"/>
      <c r="B1181" s="66"/>
      <c r="C1181" s="66"/>
      <c r="D1181" s="66"/>
      <c r="E1181" s="67"/>
      <c r="F1181" s="67"/>
      <c r="G1181" s="67"/>
      <c r="H1181" s="67"/>
    </row>
    <row r="1182" spans="1:8" ht="18.75" thickBot="1">
      <c r="A1182" s="326" t="s">
        <v>125</v>
      </c>
      <c r="B1182" s="327"/>
      <c r="C1182" s="327"/>
      <c r="D1182" s="327"/>
      <c r="E1182" s="327"/>
      <c r="F1182" s="200"/>
      <c r="G1182" s="200"/>
      <c r="H1182" s="200"/>
    </row>
    <row r="1183" spans="1:8" ht="12.75" customHeight="1">
      <c r="A1183" s="88" t="s">
        <v>0</v>
      </c>
      <c r="B1183" s="92"/>
      <c r="C1183" s="93"/>
      <c r="D1183" s="93"/>
      <c r="E1183" s="195"/>
      <c r="F1183" s="195"/>
      <c r="G1183" s="195"/>
      <c r="H1183" s="195"/>
    </row>
    <row r="1184" spans="1:8" ht="13.5" thickBot="1">
      <c r="A1184" s="89"/>
      <c r="B1184" s="85"/>
      <c r="C1184" s="86"/>
      <c r="D1184" s="86"/>
      <c r="E1184" s="191"/>
      <c r="F1184" s="191"/>
      <c r="G1184" s="191"/>
      <c r="H1184" s="191"/>
    </row>
    <row r="1185" spans="1:8" ht="13.5" thickBot="1">
      <c r="A1185" s="3" t="s">
        <v>3</v>
      </c>
      <c r="B1185" s="4" t="s">
        <v>4</v>
      </c>
      <c r="C1185" s="5" t="s">
        <v>5</v>
      </c>
      <c r="D1185" s="5" t="s">
        <v>5</v>
      </c>
      <c r="E1185" s="192"/>
      <c r="F1185" s="192"/>
      <c r="G1185" s="192"/>
      <c r="H1185" s="192"/>
    </row>
    <row r="1186" spans="1:8" ht="13.5" thickBot="1">
      <c r="A1186" s="6">
        <v>1</v>
      </c>
      <c r="B1186" s="7">
        <v>2</v>
      </c>
      <c r="C1186" s="8">
        <v>3</v>
      </c>
      <c r="D1186" s="8">
        <v>3</v>
      </c>
      <c r="E1186" s="193">
        <v>4</v>
      </c>
      <c r="F1186" s="193">
        <v>4</v>
      </c>
      <c r="G1186" s="193">
        <v>4</v>
      </c>
      <c r="H1186" s="193">
        <v>4</v>
      </c>
    </row>
    <row r="1187" spans="1:8" ht="19.5" customHeight="1">
      <c r="A1187" s="43" t="s">
        <v>38</v>
      </c>
      <c r="B1187" s="44" t="s">
        <v>56</v>
      </c>
      <c r="C1187" s="40" t="s">
        <v>8</v>
      </c>
      <c r="D1187" s="40" t="s">
        <v>8</v>
      </c>
      <c r="E1187" s="35"/>
      <c r="F1187" s="35"/>
      <c r="G1187" s="35"/>
      <c r="H1187" s="35"/>
    </row>
    <row r="1188" spans="1:8" ht="19.5" customHeight="1">
      <c r="A1188" s="43"/>
      <c r="B1188" s="44"/>
      <c r="C1188" s="48" t="s">
        <v>9</v>
      </c>
      <c r="D1188" s="48" t="s">
        <v>9</v>
      </c>
      <c r="E1188" s="41">
        <f>SUM(E1187:E1187)</f>
        <v>0</v>
      </c>
      <c r="F1188" s="41">
        <f>SUM(F1187:F1187)</f>
        <v>0</v>
      </c>
      <c r="G1188" s="41">
        <f>SUM(G1187:G1187)</f>
        <v>0</v>
      </c>
      <c r="H1188" s="41">
        <f>SUM(H1187:H1187)</f>
        <v>0</v>
      </c>
    </row>
    <row r="1189" spans="1:8" ht="19.5" customHeight="1">
      <c r="A1189" s="43" t="s">
        <v>38</v>
      </c>
      <c r="B1189" s="44" t="s">
        <v>41</v>
      </c>
      <c r="C1189" s="40" t="s">
        <v>33</v>
      </c>
      <c r="D1189" s="40" t="s">
        <v>33</v>
      </c>
      <c r="E1189" s="35">
        <v>583</v>
      </c>
      <c r="F1189" s="35"/>
      <c r="G1189" s="35"/>
      <c r="H1189" s="35">
        <f>SUM(E1189:F1189)</f>
        <v>583</v>
      </c>
    </row>
    <row r="1190" spans="1:8" ht="19.5" customHeight="1">
      <c r="A1190" s="43"/>
      <c r="B1190" s="44"/>
      <c r="C1190" s="48" t="s">
        <v>9</v>
      </c>
      <c r="D1190" s="48" t="s">
        <v>9</v>
      </c>
      <c r="E1190" s="41">
        <f>SUM(E1189:E1189)</f>
        <v>583</v>
      </c>
      <c r="F1190" s="41">
        <f>SUM(F1189:F1189)</f>
        <v>0</v>
      </c>
      <c r="G1190" s="41">
        <f>SUM(G1189:G1189)</f>
        <v>0</v>
      </c>
      <c r="H1190" s="41">
        <f>SUM(H1189:H1189)</f>
        <v>583</v>
      </c>
    </row>
    <row r="1191" spans="1:8" ht="19.5" customHeight="1">
      <c r="A1191" s="43" t="s">
        <v>52</v>
      </c>
      <c r="B1191" s="44" t="s">
        <v>98</v>
      </c>
      <c r="C1191" s="40" t="s">
        <v>29</v>
      </c>
      <c r="D1191" s="40" t="s">
        <v>29</v>
      </c>
      <c r="E1191" s="35">
        <v>344</v>
      </c>
      <c r="F1191" s="35"/>
      <c r="G1191" s="35"/>
      <c r="H1191" s="35">
        <f>SUM(E1191:F1191)</f>
        <v>344</v>
      </c>
    </row>
    <row r="1192" spans="1:8" ht="19.5" customHeight="1">
      <c r="A1192" s="43"/>
      <c r="B1192" s="44"/>
      <c r="C1192" s="40" t="s">
        <v>20</v>
      </c>
      <c r="D1192" s="40" t="s">
        <v>20</v>
      </c>
      <c r="E1192" s="35">
        <v>182710</v>
      </c>
      <c r="F1192" s="35"/>
      <c r="G1192" s="35"/>
      <c r="H1192" s="35">
        <f aca="true" t="shared" si="61" ref="H1192:H1203">SUM(E1192:F1192)</f>
        <v>182710</v>
      </c>
    </row>
    <row r="1193" spans="1:8" ht="19.5" customHeight="1">
      <c r="A1193" s="43"/>
      <c r="B1193" s="44"/>
      <c r="C1193" s="40" t="s">
        <v>21</v>
      </c>
      <c r="D1193" s="40" t="s">
        <v>21</v>
      </c>
      <c r="E1193" s="35">
        <v>14267</v>
      </c>
      <c r="F1193" s="35"/>
      <c r="G1193" s="35"/>
      <c r="H1193" s="35">
        <f t="shared" si="61"/>
        <v>14267</v>
      </c>
    </row>
    <row r="1194" spans="1:8" ht="19.5" customHeight="1">
      <c r="A1194" s="43"/>
      <c r="B1194" s="44"/>
      <c r="C1194" s="40" t="s">
        <v>22</v>
      </c>
      <c r="D1194" s="40" t="s">
        <v>22</v>
      </c>
      <c r="E1194" s="35">
        <v>37032</v>
      </c>
      <c r="F1194" s="35"/>
      <c r="G1194" s="35"/>
      <c r="H1194" s="35">
        <f t="shared" si="61"/>
        <v>37032</v>
      </c>
    </row>
    <row r="1195" spans="1:8" ht="19.5" customHeight="1">
      <c r="A1195" s="43"/>
      <c r="B1195" s="44"/>
      <c r="C1195" s="40" t="s">
        <v>23</v>
      </c>
      <c r="D1195" s="40" t="s">
        <v>23</v>
      </c>
      <c r="E1195" s="35">
        <v>4980</v>
      </c>
      <c r="F1195" s="35"/>
      <c r="G1195" s="35"/>
      <c r="H1195" s="35">
        <f t="shared" si="61"/>
        <v>4980</v>
      </c>
    </row>
    <row r="1196" spans="1:8" ht="19.5" customHeight="1">
      <c r="A1196" s="43"/>
      <c r="B1196" s="44"/>
      <c r="C1196" s="40" t="s">
        <v>12</v>
      </c>
      <c r="D1196" s="40" t="s">
        <v>12</v>
      </c>
      <c r="E1196" s="35">
        <v>4980</v>
      </c>
      <c r="F1196" s="35"/>
      <c r="G1196" s="35"/>
      <c r="H1196" s="35">
        <f t="shared" si="61"/>
        <v>4980</v>
      </c>
    </row>
    <row r="1197" spans="1:8" ht="19.5" customHeight="1">
      <c r="A1197" s="43"/>
      <c r="B1197" s="44"/>
      <c r="C1197" s="40" t="s">
        <v>87</v>
      </c>
      <c r="D1197" s="40" t="s">
        <v>87</v>
      </c>
      <c r="E1197" s="35">
        <v>1000</v>
      </c>
      <c r="F1197" s="35"/>
      <c r="G1197" s="35"/>
      <c r="H1197" s="35">
        <f t="shared" si="61"/>
        <v>1000</v>
      </c>
    </row>
    <row r="1198" spans="1:8" ht="19.5" customHeight="1">
      <c r="A1198" s="43"/>
      <c r="B1198" s="44"/>
      <c r="C1198" s="40" t="s">
        <v>30</v>
      </c>
      <c r="D1198" s="40" t="s">
        <v>30</v>
      </c>
      <c r="E1198" s="35">
        <v>14000</v>
      </c>
      <c r="F1198" s="35"/>
      <c r="G1198" s="35"/>
      <c r="H1198" s="35">
        <f t="shared" si="61"/>
        <v>14000</v>
      </c>
    </row>
    <row r="1199" spans="1:8" ht="19.5" customHeight="1">
      <c r="A1199" s="43"/>
      <c r="B1199" s="44"/>
      <c r="C1199" s="40" t="s">
        <v>31</v>
      </c>
      <c r="D1199" s="40" t="s">
        <v>31</v>
      </c>
      <c r="E1199" s="35">
        <v>30000</v>
      </c>
      <c r="F1199" s="35"/>
      <c r="G1199" s="35"/>
      <c r="H1199" s="35">
        <f t="shared" si="61"/>
        <v>30000</v>
      </c>
    </row>
    <row r="1200" spans="1:8" ht="19.5" customHeight="1">
      <c r="A1200" s="43"/>
      <c r="B1200" s="44"/>
      <c r="C1200" s="40" t="s">
        <v>8</v>
      </c>
      <c r="D1200" s="40" t="s">
        <v>8</v>
      </c>
      <c r="E1200" s="35">
        <v>10000</v>
      </c>
      <c r="F1200" s="35"/>
      <c r="G1200" s="35"/>
      <c r="H1200" s="35">
        <f t="shared" si="61"/>
        <v>10000</v>
      </c>
    </row>
    <row r="1201" spans="1:8" ht="19.5" customHeight="1">
      <c r="A1201" s="43"/>
      <c r="B1201" s="44"/>
      <c r="C1201" s="40" t="s">
        <v>26</v>
      </c>
      <c r="D1201" s="40" t="s">
        <v>26</v>
      </c>
      <c r="E1201" s="35">
        <v>500</v>
      </c>
      <c r="F1201" s="35"/>
      <c r="G1201" s="35"/>
      <c r="H1201" s="35">
        <f t="shared" si="61"/>
        <v>500</v>
      </c>
    </row>
    <row r="1202" spans="1:8" ht="19.5" customHeight="1">
      <c r="A1202" s="43"/>
      <c r="B1202" s="44"/>
      <c r="C1202" s="40" t="s">
        <v>32</v>
      </c>
      <c r="D1202" s="40" t="s">
        <v>32</v>
      </c>
      <c r="E1202" s="35">
        <v>400</v>
      </c>
      <c r="F1202" s="35"/>
      <c r="G1202" s="35"/>
      <c r="H1202" s="35">
        <f t="shared" si="61"/>
        <v>400</v>
      </c>
    </row>
    <row r="1203" spans="1:8" ht="19.5" customHeight="1">
      <c r="A1203" s="43"/>
      <c r="B1203" s="44"/>
      <c r="C1203" s="40" t="s">
        <v>33</v>
      </c>
      <c r="D1203" s="40" t="s">
        <v>33</v>
      </c>
      <c r="E1203" s="35">
        <v>12840</v>
      </c>
      <c r="F1203" s="35"/>
      <c r="G1203" s="35"/>
      <c r="H1203" s="35">
        <f t="shared" si="61"/>
        <v>12840</v>
      </c>
    </row>
    <row r="1204" spans="1:8" ht="22.5" customHeight="1">
      <c r="A1204" s="45"/>
      <c r="B1204" s="46"/>
      <c r="C1204" s="49" t="s">
        <v>9</v>
      </c>
      <c r="D1204" s="49" t="s">
        <v>9</v>
      </c>
      <c r="E1204" s="41">
        <f>SUM(E1191:E1203)</f>
        <v>313053</v>
      </c>
      <c r="F1204" s="41">
        <f>SUM(F1191:F1203)</f>
        <v>0</v>
      </c>
      <c r="G1204" s="41">
        <f>SUM(G1191:G1203)</f>
        <v>0</v>
      </c>
      <c r="H1204" s="41">
        <f>SUM(H1191:H1203)</f>
        <v>313053</v>
      </c>
    </row>
    <row r="1205" spans="1:8" ht="19.5" customHeight="1">
      <c r="A1205" s="43" t="s">
        <v>52</v>
      </c>
      <c r="B1205" s="44" t="s">
        <v>127</v>
      </c>
      <c r="C1205" s="40" t="s">
        <v>8</v>
      </c>
      <c r="D1205" s="40" t="s">
        <v>8</v>
      </c>
      <c r="E1205" s="35"/>
      <c r="F1205" s="35">
        <v>1046</v>
      </c>
      <c r="G1205" s="35"/>
      <c r="H1205" s="35">
        <f>SUM(E1205:F1205)</f>
        <v>1046</v>
      </c>
    </row>
    <row r="1206" spans="1:8" ht="19.5" customHeight="1" thickBot="1">
      <c r="A1206" s="43"/>
      <c r="B1206" s="44"/>
      <c r="C1206" s="48" t="s">
        <v>9</v>
      </c>
      <c r="D1206" s="48" t="s">
        <v>9</v>
      </c>
      <c r="E1206" s="41">
        <f>SUM(E1205:E1205)</f>
        <v>0</v>
      </c>
      <c r="F1206" s="41">
        <f>SUM(F1205:F1205)</f>
        <v>1046</v>
      </c>
      <c r="G1206" s="41">
        <f>SUM(G1205:G1205)</f>
        <v>0</v>
      </c>
      <c r="H1206" s="41">
        <f>SUM(H1205:H1205)</f>
        <v>1046</v>
      </c>
    </row>
    <row r="1207" spans="1:8" ht="19.5" customHeight="1" thickBot="1">
      <c r="A1207" s="87" t="s">
        <v>2</v>
      </c>
      <c r="B1207" s="87"/>
      <c r="C1207" s="87"/>
      <c r="D1207" s="87"/>
      <c r="E1207" s="57">
        <f>SUM(E1206,E1204,E1190,E1188)</f>
        <v>313636</v>
      </c>
      <c r="F1207" s="57">
        <f>SUM(F1206,F1204,F1190,F1188)</f>
        <v>1046</v>
      </c>
      <c r="G1207" s="57">
        <f>SUM(G1206,G1204,G1190,G1188)</f>
        <v>0</v>
      </c>
      <c r="H1207" s="57">
        <f>SUM(H1206,H1204,H1190,H1188)</f>
        <v>314682</v>
      </c>
    </row>
    <row r="1212" ht="13.5" thickBot="1"/>
    <row r="1213" spans="1:8" s="208" customFormat="1" ht="19.5" customHeight="1" thickBot="1">
      <c r="A1213" s="108" t="s">
        <v>2</v>
      </c>
      <c r="B1213" s="108"/>
      <c r="C1213" s="108"/>
      <c r="D1213" s="108"/>
      <c r="E1213" s="69" t="e">
        <f>SUM(E506,#REF!,E534,E554,E588,E621,E664,E695,E725,E767,E812,E853,E887,E916,E941,E967,E993,E1018,E1049,E1085,E1103,E1127,E1154,E1180,E1207)</f>
        <v>#REF!</v>
      </c>
      <c r="F1213" s="69" t="e">
        <f>SUM(F506,#REF!,F534,F554,F588,F621,F664,F695,F725,F767,F812,F853,F887,F916,F941,F967,F993,F1018,F1049,F1085,F1103,F1127,F1154,F1180,F1207)</f>
        <v>#REF!</v>
      </c>
      <c r="G1213" s="69" t="e">
        <f>SUM(G506,#REF!,G534,G554,G588,G621,G664,G695,G725,G767,G812,G853,G887,G916,G941,G967,G993,G1018,G1049,G1085,G1103,G1127,G1154,G1180,G1207)</f>
        <v>#REF!</v>
      </c>
      <c r="H1213" s="69" t="e">
        <f>SUM(H506,#REF!,H534,H554,H588,H621,H664,H695,H725,H767,H812,H853,H887,H916,H941,H967,H993,H1018,H1049,H1085,H1103,H1127,H1154,H1180,H1207)</f>
        <v>#REF!</v>
      </c>
    </row>
  </sheetData>
  <mergeCells count="72">
    <mergeCell ref="C459:D459"/>
    <mergeCell ref="C409:D409"/>
    <mergeCell ref="C482:D482"/>
    <mergeCell ref="C480:D480"/>
    <mergeCell ref="C470:D470"/>
    <mergeCell ref="C465:D465"/>
    <mergeCell ref="C476:D476"/>
    <mergeCell ref="C472:D472"/>
    <mergeCell ref="C455:D455"/>
    <mergeCell ref="C463:D463"/>
    <mergeCell ref="C393:D393"/>
    <mergeCell ref="B386:D386"/>
    <mergeCell ref="C395:D395"/>
    <mergeCell ref="C450:D450"/>
    <mergeCell ref="C442:D442"/>
    <mergeCell ref="C423:D423"/>
    <mergeCell ref="C407:D407"/>
    <mergeCell ref="C411:D411"/>
    <mergeCell ref="C405:D405"/>
    <mergeCell ref="A388:C389"/>
    <mergeCell ref="C505:D505"/>
    <mergeCell ref="C493:D493"/>
    <mergeCell ref="C491:D491"/>
    <mergeCell ref="C488:D488"/>
    <mergeCell ref="C500:D500"/>
    <mergeCell ref="C497:D497"/>
    <mergeCell ref="A7:E7"/>
    <mergeCell ref="D10:D12"/>
    <mergeCell ref="A376:D376"/>
    <mergeCell ref="E10:E12"/>
    <mergeCell ref="A10:C11"/>
    <mergeCell ref="A506:C506"/>
    <mergeCell ref="E537:E539"/>
    <mergeCell ref="A553:D553"/>
    <mergeCell ref="A537:C538"/>
    <mergeCell ref="D537:D539"/>
    <mergeCell ref="B536:E536"/>
    <mergeCell ref="D388:D390"/>
    <mergeCell ref="E388:E390"/>
    <mergeCell ref="C502:D502"/>
    <mergeCell ref="C495:D495"/>
    <mergeCell ref="C486:D486"/>
    <mergeCell ref="C484:D484"/>
    <mergeCell ref="C401:D401"/>
    <mergeCell ref="C399:D399"/>
    <mergeCell ref="C416:D416"/>
    <mergeCell ref="C461:D461"/>
    <mergeCell ref="A727:D727"/>
    <mergeCell ref="A623:D623"/>
    <mergeCell ref="A943:D943"/>
    <mergeCell ref="A969:D969"/>
    <mergeCell ref="B918:E918"/>
    <mergeCell ref="A889:E889"/>
    <mergeCell ref="A814:D814"/>
    <mergeCell ref="A995:D995"/>
    <mergeCell ref="A1020:E1020"/>
    <mergeCell ref="A1156:E1156"/>
    <mergeCell ref="A1182:E1182"/>
    <mergeCell ref="A1051:E1051"/>
    <mergeCell ref="A1087:E1087"/>
    <mergeCell ref="A1105:E1105"/>
    <mergeCell ref="A1129:E1129"/>
    <mergeCell ref="C478:D478"/>
    <mergeCell ref="H10:H12"/>
    <mergeCell ref="H388:H390"/>
    <mergeCell ref="H537:H539"/>
    <mergeCell ref="F10:F12"/>
    <mergeCell ref="F388:F390"/>
    <mergeCell ref="F537:F539"/>
    <mergeCell ref="G10:G12"/>
    <mergeCell ref="G388:G390"/>
    <mergeCell ref="G537:G539"/>
  </mergeCells>
  <printOptions horizontalCentered="1"/>
  <pageMargins left="0.7874015748031497" right="0" top="0.1968503937007874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5"/>
  <sheetViews>
    <sheetView tabSelected="1" workbookViewId="0" topLeftCell="D1">
      <selection activeCell="I12" sqref="I12"/>
    </sheetView>
  </sheetViews>
  <sheetFormatPr defaultColWidth="9.00390625" defaultRowHeight="12.75"/>
  <cols>
    <col min="1" max="1" width="6.375" style="17" customWidth="1"/>
    <col min="2" max="2" width="9.00390625" style="14" customWidth="1"/>
    <col min="3" max="3" width="8.875" style="14" customWidth="1"/>
    <col min="4" max="4" width="45.875" style="14" customWidth="1"/>
    <col min="5" max="5" width="23.625" style="183" customWidth="1"/>
    <col min="6" max="6" width="18.375" style="17" customWidth="1"/>
    <col min="7" max="7" width="18.375" style="14" customWidth="1"/>
    <col min="8" max="8" width="23.625" style="17" customWidth="1"/>
  </cols>
  <sheetData>
    <row r="1" ht="12.75">
      <c r="H1" s="183"/>
    </row>
    <row r="2" ht="12.75">
      <c r="H2" s="241"/>
    </row>
    <row r="3" spans="5:8" ht="12.75">
      <c r="E3" s="238"/>
      <c r="H3" s="183"/>
    </row>
    <row r="4" ht="12.75">
      <c r="H4" s="183"/>
    </row>
    <row r="7" spans="1:5" ht="15.75">
      <c r="A7" s="356"/>
      <c r="B7" s="356"/>
      <c r="C7" s="356"/>
      <c r="D7" s="356"/>
      <c r="E7" s="356"/>
    </row>
    <row r="9" spans="1:8" ht="13.5" thickBot="1">
      <c r="A9" s="223"/>
      <c r="B9" s="224"/>
      <c r="C9" s="224"/>
      <c r="D9" s="224"/>
      <c r="E9" s="225"/>
      <c r="F9" s="223"/>
      <c r="G9" s="224"/>
      <c r="H9" s="223"/>
    </row>
    <row r="10" spans="1:8" ht="12.75">
      <c r="A10" s="347"/>
      <c r="B10" s="348"/>
      <c r="C10" s="349"/>
      <c r="D10" s="328"/>
      <c r="E10" s="320"/>
      <c r="F10" s="357"/>
      <c r="G10" s="360"/>
      <c r="H10" s="363"/>
    </row>
    <row r="11" spans="1:8" ht="13.5" thickBot="1">
      <c r="A11" s="350"/>
      <c r="B11" s="351"/>
      <c r="C11" s="352"/>
      <c r="D11" s="329"/>
      <c r="E11" s="321"/>
      <c r="F11" s="358"/>
      <c r="G11" s="361"/>
      <c r="H11" s="364"/>
    </row>
    <row r="12" spans="1:8" ht="13.5" thickBot="1">
      <c r="A12" s="127"/>
      <c r="B12" s="127"/>
      <c r="C12" s="127"/>
      <c r="D12" s="330"/>
      <c r="E12" s="322"/>
      <c r="F12" s="359"/>
      <c r="G12" s="362"/>
      <c r="H12" s="365"/>
    </row>
    <row r="13" spans="1:8" ht="13.5" thickBot="1">
      <c r="A13" s="128"/>
      <c r="B13" s="129"/>
      <c r="C13" s="128"/>
      <c r="D13" s="128"/>
      <c r="E13" s="199"/>
      <c r="F13" s="126"/>
      <c r="G13" s="226"/>
      <c r="H13" s="129"/>
    </row>
    <row r="14" spans="1:9" ht="12.75">
      <c r="A14" s="130"/>
      <c r="B14" s="245"/>
      <c r="C14" s="130"/>
      <c r="D14" s="130"/>
      <c r="E14" s="131"/>
      <c r="F14" s="131"/>
      <c r="G14" s="131"/>
      <c r="H14" s="131"/>
      <c r="I14" s="114"/>
    </row>
    <row r="15" spans="1:9" ht="12.75">
      <c r="A15" s="268"/>
      <c r="B15" s="269"/>
      <c r="C15" s="269"/>
      <c r="D15" s="270"/>
      <c r="E15" s="271"/>
      <c r="F15" s="271"/>
      <c r="G15" s="271"/>
      <c r="H15" s="271"/>
      <c r="I15" s="124"/>
    </row>
    <row r="16" spans="1:8" ht="12.75">
      <c r="A16" s="135"/>
      <c r="B16" s="135"/>
      <c r="C16" s="135"/>
      <c r="D16" s="135"/>
      <c r="E16" s="155"/>
      <c r="F16" s="155"/>
      <c r="G16" s="155"/>
      <c r="H16" s="155"/>
    </row>
    <row r="17" spans="1:9" ht="12.75">
      <c r="A17" s="137"/>
      <c r="B17" s="132"/>
      <c r="C17" s="132"/>
      <c r="D17" s="120"/>
      <c r="E17" s="133"/>
      <c r="F17" s="133"/>
      <c r="G17" s="133"/>
      <c r="H17" s="133"/>
      <c r="I17" s="124"/>
    </row>
    <row r="18" spans="1:8" ht="12.75">
      <c r="A18" s="134"/>
      <c r="B18" s="134"/>
      <c r="C18" s="134"/>
      <c r="D18" s="134"/>
      <c r="E18" s="139"/>
      <c r="F18" s="139"/>
      <c r="G18" s="139"/>
      <c r="H18" s="139"/>
    </row>
    <row r="19" spans="1:9" ht="12.75">
      <c r="A19" s="149"/>
      <c r="B19" s="150"/>
      <c r="C19" s="150"/>
      <c r="D19" s="151"/>
      <c r="E19" s="184"/>
      <c r="F19" s="184"/>
      <c r="G19" s="184"/>
      <c r="H19" s="184"/>
      <c r="I19" s="233"/>
    </row>
    <row r="20" spans="1:9" ht="12.75">
      <c r="A20" s="152"/>
      <c r="B20" s="137"/>
      <c r="C20" s="153"/>
      <c r="D20" s="154"/>
      <c r="E20" s="185"/>
      <c r="F20" s="185"/>
      <c r="G20" s="185"/>
      <c r="H20" s="185"/>
      <c r="I20" s="121"/>
    </row>
    <row r="21" spans="1:8" ht="12.75">
      <c r="A21" s="134"/>
      <c r="B21" s="134"/>
      <c r="C21" s="134"/>
      <c r="D21" s="143"/>
      <c r="E21" s="155"/>
      <c r="F21" s="155"/>
      <c r="G21" s="155"/>
      <c r="H21" s="155"/>
    </row>
    <row r="22" spans="1:8" ht="12.75">
      <c r="A22" s="134"/>
      <c r="B22" s="134"/>
      <c r="C22" s="134"/>
      <c r="D22" s="143"/>
      <c r="E22" s="155"/>
      <c r="F22" s="155"/>
      <c r="G22" s="155"/>
      <c r="H22" s="155"/>
    </row>
    <row r="23" spans="1:8" ht="12.75">
      <c r="A23" s="134"/>
      <c r="B23" s="134"/>
      <c r="C23" s="134"/>
      <c r="D23" s="143"/>
      <c r="E23" s="155"/>
      <c r="F23" s="155"/>
      <c r="G23" s="155"/>
      <c r="H23" s="155"/>
    </row>
    <row r="24" spans="1:9" ht="12.75">
      <c r="A24" s="137"/>
      <c r="B24" s="137"/>
      <c r="C24" s="132"/>
      <c r="D24" s="234"/>
      <c r="E24" s="141"/>
      <c r="F24" s="141"/>
      <c r="G24" s="141"/>
      <c r="H24" s="141"/>
      <c r="I24" s="124"/>
    </row>
    <row r="25" spans="1:8" ht="12.75">
      <c r="A25" s="134"/>
      <c r="B25" s="134"/>
      <c r="C25" s="134"/>
      <c r="D25" s="134"/>
      <c r="E25" s="155"/>
      <c r="F25" s="155"/>
      <c r="G25" s="155"/>
      <c r="H25" s="155"/>
    </row>
    <row r="26" spans="1:9" ht="12.75">
      <c r="A26" s="157"/>
      <c r="B26" s="150"/>
      <c r="C26" s="150"/>
      <c r="D26" s="151"/>
      <c r="E26" s="187"/>
      <c r="F26" s="187"/>
      <c r="G26" s="187"/>
      <c r="H26" s="187"/>
      <c r="I26" s="233"/>
    </row>
    <row r="27" spans="1:9" ht="12.75">
      <c r="A27" s="158"/>
      <c r="B27" s="137"/>
      <c r="C27" s="153"/>
      <c r="D27" s="159"/>
      <c r="E27" s="186"/>
      <c r="F27" s="186"/>
      <c r="G27" s="186"/>
      <c r="H27" s="186"/>
      <c r="I27" s="121"/>
    </row>
    <row r="28" spans="1:8" ht="12.75">
      <c r="A28" s="134"/>
      <c r="B28" s="134"/>
      <c r="C28" s="142"/>
      <c r="D28" s="143"/>
      <c r="E28" s="144"/>
      <c r="F28" s="144"/>
      <c r="G28" s="144"/>
      <c r="H28" s="144"/>
    </row>
    <row r="29" spans="1:8" ht="12.75">
      <c r="A29" s="134"/>
      <c r="B29" s="134"/>
      <c r="C29" s="142"/>
      <c r="D29" s="143"/>
      <c r="E29" s="144"/>
      <c r="F29" s="144"/>
      <c r="G29" s="144"/>
      <c r="H29" s="144"/>
    </row>
    <row r="30" spans="1:8" ht="12.75">
      <c r="A30" s="134"/>
      <c r="B30" s="134"/>
      <c r="C30" s="142"/>
      <c r="D30" s="143"/>
      <c r="E30" s="144"/>
      <c r="F30" s="144"/>
      <c r="G30" s="144"/>
      <c r="H30" s="144"/>
    </row>
    <row r="31" spans="1:8" ht="12.75">
      <c r="A31" s="134"/>
      <c r="B31" s="134"/>
      <c r="C31" s="142"/>
      <c r="D31" s="143"/>
      <c r="E31" s="144"/>
      <c r="F31" s="144"/>
      <c r="G31" s="144"/>
      <c r="H31" s="144"/>
    </row>
    <row r="32" spans="1:8" ht="12.75">
      <c r="A32" s="134"/>
      <c r="B32" s="134"/>
      <c r="C32" s="142"/>
      <c r="D32" s="143"/>
      <c r="E32" s="144"/>
      <c r="F32" s="144"/>
      <c r="G32" s="144"/>
      <c r="H32" s="144"/>
    </row>
    <row r="33" spans="1:8" ht="12.75">
      <c r="A33" s="134"/>
      <c r="B33" s="134"/>
      <c r="C33" s="142"/>
      <c r="D33" s="143"/>
      <c r="E33" s="144"/>
      <c r="F33" s="144"/>
      <c r="G33" s="144"/>
      <c r="H33" s="144"/>
    </row>
    <row r="34" spans="1:8" ht="12.75">
      <c r="A34" s="134"/>
      <c r="B34" s="134"/>
      <c r="C34" s="142"/>
      <c r="D34" s="143"/>
      <c r="E34" s="144"/>
      <c r="F34" s="144"/>
      <c r="G34" s="144"/>
      <c r="H34" s="144"/>
    </row>
    <row r="35" spans="1:8" ht="12.75">
      <c r="A35" s="134"/>
      <c r="B35" s="134"/>
      <c r="C35" s="142"/>
      <c r="D35" s="143"/>
      <c r="E35" s="144"/>
      <c r="F35" s="144"/>
      <c r="G35" s="144"/>
      <c r="H35" s="144"/>
    </row>
    <row r="36" spans="1:8" ht="12.75">
      <c r="A36" s="134"/>
      <c r="B36" s="134"/>
      <c r="C36" s="142"/>
      <c r="D36" s="143"/>
      <c r="E36" s="144"/>
      <c r="F36" s="144"/>
      <c r="G36" s="144"/>
      <c r="H36" s="144"/>
    </row>
    <row r="37" spans="1:8" ht="12.75">
      <c r="A37" s="134"/>
      <c r="B37" s="134"/>
      <c r="C37" s="134"/>
      <c r="D37" s="143"/>
      <c r="E37" s="144"/>
      <c r="F37" s="144"/>
      <c r="G37" s="144"/>
      <c r="H37" s="144"/>
    </row>
    <row r="38" spans="1:8" ht="12.75">
      <c r="A38" s="134"/>
      <c r="B38" s="134"/>
      <c r="C38" s="134"/>
      <c r="D38" s="143"/>
      <c r="E38" s="144"/>
      <c r="F38" s="144"/>
      <c r="G38" s="144"/>
      <c r="H38" s="144"/>
    </row>
    <row r="39" spans="1:8" ht="12.75">
      <c r="A39" s="134"/>
      <c r="B39" s="134"/>
      <c r="C39" s="134"/>
      <c r="D39" s="143"/>
      <c r="E39" s="144"/>
      <c r="F39" s="144"/>
      <c r="G39" s="144"/>
      <c r="H39" s="144"/>
    </row>
    <row r="40" spans="1:8" ht="12.75">
      <c r="A40" s="147"/>
      <c r="B40" s="147"/>
      <c r="C40" s="160"/>
      <c r="D40" s="143"/>
      <c r="E40" s="144"/>
      <c r="F40" s="144"/>
      <c r="G40" s="144"/>
      <c r="H40" s="144"/>
    </row>
    <row r="41" spans="1:8" ht="12.75">
      <c r="A41" s="145"/>
      <c r="B41" s="145"/>
      <c r="C41" s="146"/>
      <c r="D41" s="143"/>
      <c r="E41" s="144"/>
      <c r="F41" s="144"/>
      <c r="G41" s="144"/>
      <c r="H41" s="144"/>
    </row>
    <row r="42" spans="1:8" ht="12.75">
      <c r="A42" s="145"/>
      <c r="B42" s="145"/>
      <c r="C42" s="146"/>
      <c r="D42" s="143"/>
      <c r="E42" s="144"/>
      <c r="F42" s="144"/>
      <c r="G42" s="144"/>
      <c r="H42" s="144"/>
    </row>
    <row r="43" spans="1:8" ht="12.75">
      <c r="A43" s="147"/>
      <c r="B43" s="147"/>
      <c r="C43" s="160"/>
      <c r="D43" s="143"/>
      <c r="E43" s="144"/>
      <c r="F43" s="144"/>
      <c r="G43" s="144"/>
      <c r="H43" s="144"/>
    </row>
    <row r="44" spans="1:8" ht="12.75">
      <c r="A44" s="145"/>
      <c r="B44" s="145"/>
      <c r="C44" s="146"/>
      <c r="D44" s="143"/>
      <c r="E44" s="144"/>
      <c r="F44" s="144"/>
      <c r="G44" s="144"/>
      <c r="H44" s="144"/>
    </row>
    <row r="45" spans="1:8" ht="12.75">
      <c r="A45" s="145"/>
      <c r="B45" s="145"/>
      <c r="C45" s="146"/>
      <c r="D45" s="143"/>
      <c r="E45" s="144"/>
      <c r="F45" s="144"/>
      <c r="G45" s="144"/>
      <c r="H45" s="144"/>
    </row>
    <row r="46" spans="1:8" ht="12.75">
      <c r="A46" s="145"/>
      <c r="B46" s="145"/>
      <c r="C46" s="146"/>
      <c r="D46" s="143"/>
      <c r="E46" s="144"/>
      <c r="F46" s="144"/>
      <c r="G46" s="144"/>
      <c r="H46" s="144"/>
    </row>
    <row r="47" spans="1:8" ht="12.75">
      <c r="A47" s="157"/>
      <c r="B47" s="150"/>
      <c r="C47" s="150"/>
      <c r="D47" s="151"/>
      <c r="E47" s="136"/>
      <c r="F47" s="136"/>
      <c r="G47" s="136"/>
      <c r="H47" s="136"/>
    </row>
    <row r="48" spans="1:9" ht="12.75">
      <c r="A48" s="158"/>
      <c r="B48" s="161"/>
      <c r="C48" s="162"/>
      <c r="D48" s="163"/>
      <c r="E48" s="141"/>
      <c r="F48" s="141"/>
      <c r="G48" s="141"/>
      <c r="H48" s="141"/>
      <c r="I48" s="119"/>
    </row>
    <row r="49" spans="1:9" ht="12.75">
      <c r="A49" s="242"/>
      <c r="B49" s="242"/>
      <c r="C49" s="232"/>
      <c r="D49" s="143"/>
      <c r="E49" s="164"/>
      <c r="F49" s="164"/>
      <c r="G49" s="164"/>
      <c r="H49" s="164"/>
      <c r="I49" s="53"/>
    </row>
    <row r="50" spans="1:8" ht="12.75">
      <c r="A50" s="157"/>
      <c r="B50" s="150"/>
      <c r="C50" s="150"/>
      <c r="D50" s="151"/>
      <c r="E50" s="136"/>
      <c r="F50" s="136"/>
      <c r="G50" s="136"/>
      <c r="H50" s="136"/>
    </row>
    <row r="51" spans="1:9" ht="12.75">
      <c r="A51" s="158"/>
      <c r="B51" s="132"/>
      <c r="C51" s="153"/>
      <c r="D51" s="138"/>
      <c r="E51" s="141"/>
      <c r="F51" s="141"/>
      <c r="G51" s="141"/>
      <c r="H51" s="141"/>
      <c r="I51" s="119"/>
    </row>
    <row r="52" spans="1:8" ht="12.75">
      <c r="A52" s="134"/>
      <c r="B52" s="134"/>
      <c r="C52" s="134"/>
      <c r="D52" s="143"/>
      <c r="E52" s="155"/>
      <c r="F52" s="155"/>
      <c r="G52" s="155"/>
      <c r="H52" s="155"/>
    </row>
    <row r="53" spans="1:9" ht="12.75">
      <c r="A53" s="132"/>
      <c r="B53" s="132"/>
      <c r="C53" s="132"/>
      <c r="D53" s="138"/>
      <c r="E53" s="141"/>
      <c r="F53" s="141"/>
      <c r="G53" s="141"/>
      <c r="H53" s="141"/>
      <c r="I53" s="119"/>
    </row>
    <row r="54" spans="1:8" ht="12.75">
      <c r="A54" s="134"/>
      <c r="B54" s="134"/>
      <c r="C54" s="134"/>
      <c r="D54" s="143"/>
      <c r="E54" s="155"/>
      <c r="F54" s="155"/>
      <c r="G54" s="155"/>
      <c r="H54" s="155"/>
    </row>
    <row r="55" spans="1:9" ht="12.75">
      <c r="A55" s="132"/>
      <c r="B55" s="132"/>
      <c r="C55" s="132"/>
      <c r="D55" s="140"/>
      <c r="E55" s="141"/>
      <c r="F55" s="141"/>
      <c r="G55" s="141"/>
      <c r="H55" s="141"/>
      <c r="I55" s="119"/>
    </row>
    <row r="56" spans="1:8" ht="12.75">
      <c r="A56" s="134"/>
      <c r="B56" s="134"/>
      <c r="C56" s="134"/>
      <c r="D56" s="143"/>
      <c r="E56" s="155"/>
      <c r="F56" s="155"/>
      <c r="G56" s="155"/>
      <c r="H56" s="155"/>
    </row>
    <row r="57" spans="1:8" ht="12.75">
      <c r="A57" s="134"/>
      <c r="B57" s="134"/>
      <c r="C57" s="134"/>
      <c r="D57" s="143"/>
      <c r="E57" s="155"/>
      <c r="F57" s="155"/>
      <c r="G57" s="155"/>
      <c r="H57" s="155"/>
    </row>
    <row r="58" spans="1:8" ht="12.75">
      <c r="A58" s="134"/>
      <c r="B58" s="134"/>
      <c r="C58" s="134"/>
      <c r="D58" s="143"/>
      <c r="E58" s="155"/>
      <c r="F58" s="155"/>
      <c r="G58" s="155"/>
      <c r="H58" s="155"/>
    </row>
    <row r="59" spans="1:8" ht="12.75">
      <c r="A59" s="134"/>
      <c r="B59" s="134"/>
      <c r="C59" s="134"/>
      <c r="D59" s="143"/>
      <c r="E59" s="155"/>
      <c r="F59" s="155"/>
      <c r="G59" s="155"/>
      <c r="H59" s="155"/>
    </row>
    <row r="60" spans="1:8" ht="12.75">
      <c r="A60" s="134"/>
      <c r="B60" s="134"/>
      <c r="C60" s="134"/>
      <c r="D60" s="143"/>
      <c r="E60" s="155"/>
      <c r="F60" s="155"/>
      <c r="G60" s="155"/>
      <c r="H60" s="155"/>
    </row>
    <row r="61" spans="1:8" ht="12.75">
      <c r="A61" s="134"/>
      <c r="B61" s="134"/>
      <c r="C61" s="134"/>
      <c r="D61" s="143"/>
      <c r="E61" s="155"/>
      <c r="F61" s="155"/>
      <c r="G61" s="155"/>
      <c r="H61" s="155"/>
    </row>
    <row r="62" spans="1:8" ht="12.75">
      <c r="A62" s="134"/>
      <c r="B62" s="134"/>
      <c r="C62" s="134"/>
      <c r="D62" s="143"/>
      <c r="E62" s="155"/>
      <c r="F62" s="155"/>
      <c r="G62" s="155"/>
      <c r="H62" s="155"/>
    </row>
    <row r="63" spans="1:8" ht="12.75">
      <c r="A63" s="134"/>
      <c r="B63" s="134"/>
      <c r="C63" s="134"/>
      <c r="D63" s="143"/>
      <c r="E63" s="155"/>
      <c r="F63" s="155"/>
      <c r="G63" s="155"/>
      <c r="H63" s="155"/>
    </row>
    <row r="64" spans="1:8" ht="12.75">
      <c r="A64" s="134"/>
      <c r="B64" s="134"/>
      <c r="C64" s="134"/>
      <c r="D64" s="143"/>
      <c r="E64" s="155"/>
      <c r="F64" s="155"/>
      <c r="G64" s="155"/>
      <c r="H64" s="155"/>
    </row>
    <row r="65" spans="1:8" ht="12.75">
      <c r="A65" s="134"/>
      <c r="B65" s="134"/>
      <c r="C65" s="134"/>
      <c r="D65" s="143"/>
      <c r="E65" s="155"/>
      <c r="F65" s="155"/>
      <c r="G65" s="155"/>
      <c r="H65" s="155"/>
    </row>
    <row r="66" spans="1:8" ht="12.75">
      <c r="A66" s="134"/>
      <c r="B66" s="134"/>
      <c r="C66" s="134"/>
      <c r="D66" s="143"/>
      <c r="E66" s="155"/>
      <c r="F66" s="155"/>
      <c r="G66" s="155"/>
      <c r="H66" s="155"/>
    </row>
    <row r="67" spans="1:8" ht="12.75">
      <c r="A67" s="134"/>
      <c r="B67" s="134"/>
      <c r="C67" s="134"/>
      <c r="D67" s="143"/>
      <c r="E67" s="155"/>
      <c r="F67" s="155"/>
      <c r="G67" s="155"/>
      <c r="H67" s="155"/>
    </row>
    <row r="68" spans="1:8" ht="12.75">
      <c r="A68" s="157"/>
      <c r="B68" s="150"/>
      <c r="C68" s="150"/>
      <c r="D68" s="151"/>
      <c r="E68" s="136"/>
      <c r="F68" s="136"/>
      <c r="G68" s="136"/>
      <c r="H68" s="136"/>
    </row>
    <row r="69" spans="1:9" ht="12.75">
      <c r="A69" s="158"/>
      <c r="B69" s="165"/>
      <c r="C69" s="153"/>
      <c r="D69" s="154"/>
      <c r="E69" s="141"/>
      <c r="F69" s="141"/>
      <c r="G69" s="141"/>
      <c r="H69" s="141"/>
      <c r="I69" s="124"/>
    </row>
    <row r="70" spans="1:8" ht="12.75">
      <c r="A70" s="134"/>
      <c r="B70" s="134"/>
      <c r="C70" s="134"/>
      <c r="D70" s="143"/>
      <c r="E70" s="155"/>
      <c r="F70" s="155"/>
      <c r="G70" s="155"/>
      <c r="H70" s="155"/>
    </row>
    <row r="71" spans="1:8" ht="12.75">
      <c r="A71" s="134"/>
      <c r="B71" s="134"/>
      <c r="C71" s="134"/>
      <c r="D71" s="143"/>
      <c r="E71" s="155"/>
      <c r="F71" s="155"/>
      <c r="G71" s="155"/>
      <c r="H71" s="155"/>
    </row>
    <row r="72" spans="1:8" ht="12.75">
      <c r="A72" s="134"/>
      <c r="B72" s="134"/>
      <c r="C72" s="134"/>
      <c r="D72" s="143"/>
      <c r="E72" s="155"/>
      <c r="F72" s="155"/>
      <c r="G72" s="155"/>
      <c r="H72" s="155"/>
    </row>
    <row r="73" spans="1:8" ht="12.75">
      <c r="A73" s="243"/>
      <c r="B73" s="135"/>
      <c r="C73" s="135"/>
      <c r="D73" s="143"/>
      <c r="E73" s="155"/>
      <c r="F73" s="155"/>
      <c r="G73" s="155"/>
      <c r="H73" s="11"/>
    </row>
    <row r="74" spans="1:9" ht="12.75">
      <c r="A74" s="137"/>
      <c r="B74" s="137"/>
      <c r="C74" s="132"/>
      <c r="D74" s="166"/>
      <c r="E74" s="141"/>
      <c r="F74" s="141"/>
      <c r="G74" s="141"/>
      <c r="H74" s="141"/>
      <c r="I74" s="124"/>
    </row>
    <row r="75" spans="1:8" ht="12.75">
      <c r="A75" s="134"/>
      <c r="B75" s="134"/>
      <c r="C75" s="142"/>
      <c r="D75" s="143"/>
      <c r="E75" s="144"/>
      <c r="F75" s="144"/>
      <c r="G75" s="144"/>
      <c r="H75" s="144"/>
    </row>
    <row r="76" spans="1:8" ht="12.75">
      <c r="A76" s="134"/>
      <c r="B76" s="134"/>
      <c r="C76" s="142"/>
      <c r="D76" s="143"/>
      <c r="E76" s="144"/>
      <c r="F76" s="144"/>
      <c r="G76" s="144"/>
      <c r="H76" s="144"/>
    </row>
    <row r="77" spans="1:8" ht="12.75">
      <c r="A77" s="134"/>
      <c r="B77" s="134"/>
      <c r="C77" s="142"/>
      <c r="D77" s="143"/>
      <c r="E77" s="144"/>
      <c r="F77" s="144"/>
      <c r="G77" s="144"/>
      <c r="H77" s="144"/>
    </row>
    <row r="78" spans="1:8" ht="12.75">
      <c r="A78" s="134"/>
      <c r="B78" s="134"/>
      <c r="C78" s="142"/>
      <c r="D78" s="143"/>
      <c r="E78" s="144"/>
      <c r="F78" s="144"/>
      <c r="G78" s="144"/>
      <c r="H78" s="144"/>
    </row>
    <row r="79" spans="1:8" ht="12.75">
      <c r="A79" s="134"/>
      <c r="B79" s="134"/>
      <c r="C79" s="142"/>
      <c r="D79" s="143"/>
      <c r="E79" s="144"/>
      <c r="F79" s="144"/>
      <c r="G79" s="144"/>
      <c r="H79" s="144"/>
    </row>
    <row r="80" spans="1:8" ht="12.75">
      <c r="A80" s="134"/>
      <c r="B80" s="134"/>
      <c r="C80" s="142"/>
      <c r="D80" s="143"/>
      <c r="E80" s="144"/>
      <c r="F80" s="144"/>
      <c r="G80" s="144"/>
      <c r="H80" s="144"/>
    </row>
    <row r="81" spans="1:9" ht="12.75">
      <c r="A81" s="137"/>
      <c r="B81" s="137"/>
      <c r="C81" s="132"/>
      <c r="D81" s="166"/>
      <c r="E81" s="141"/>
      <c r="F81" s="141"/>
      <c r="G81" s="141"/>
      <c r="H81" s="141"/>
      <c r="I81" s="124"/>
    </row>
    <row r="82" spans="1:8" ht="12.75">
      <c r="A82" s="134"/>
      <c r="B82" s="134"/>
      <c r="C82" s="142"/>
      <c r="D82" s="143"/>
      <c r="E82" s="144"/>
      <c r="F82" s="144"/>
      <c r="G82" s="144"/>
      <c r="H82" s="144"/>
    </row>
    <row r="83" spans="1:8" ht="12.75">
      <c r="A83" s="134"/>
      <c r="B83" s="134"/>
      <c r="C83" s="142"/>
      <c r="D83" s="143"/>
      <c r="E83" s="144"/>
      <c r="F83" s="144"/>
      <c r="G83" s="144"/>
      <c r="H83" s="144"/>
    </row>
    <row r="84" spans="1:8" ht="12.75">
      <c r="A84" s="134"/>
      <c r="B84" s="134"/>
      <c r="C84" s="142"/>
      <c r="D84" s="143"/>
      <c r="E84" s="144"/>
      <c r="F84" s="144"/>
      <c r="G84" s="144"/>
      <c r="H84" s="144"/>
    </row>
    <row r="85" spans="1:8" ht="12.75">
      <c r="A85" s="134"/>
      <c r="B85" s="134"/>
      <c r="C85" s="142"/>
      <c r="D85" s="143"/>
      <c r="E85" s="144"/>
      <c r="F85" s="144"/>
      <c r="G85" s="144"/>
      <c r="H85" s="144"/>
    </row>
    <row r="86" spans="1:8" ht="12.75">
      <c r="A86" s="134"/>
      <c r="B86" s="134"/>
      <c r="C86" s="142"/>
      <c r="D86" s="143"/>
      <c r="E86" s="144"/>
      <c r="F86" s="144"/>
      <c r="G86" s="144"/>
      <c r="H86" s="144"/>
    </row>
    <row r="87" spans="1:8" ht="12.75">
      <c r="A87" s="134"/>
      <c r="B87" s="134"/>
      <c r="C87" s="142"/>
      <c r="D87" s="143"/>
      <c r="E87" s="144"/>
      <c r="F87" s="144"/>
      <c r="G87" s="144"/>
      <c r="H87" s="144"/>
    </row>
    <row r="88" spans="1:8" ht="12.75">
      <c r="A88" s="134"/>
      <c r="B88" s="134"/>
      <c r="C88" s="142"/>
      <c r="D88" s="143"/>
      <c r="E88" s="144"/>
      <c r="F88" s="144"/>
      <c r="G88" s="144"/>
      <c r="H88" s="144"/>
    </row>
    <row r="89" spans="1:8" ht="12.75">
      <c r="A89" s="134"/>
      <c r="B89" s="132"/>
      <c r="C89" s="134"/>
      <c r="D89" s="143"/>
      <c r="E89" s="144"/>
      <c r="F89" s="144"/>
      <c r="G89" s="144"/>
      <c r="H89" s="144"/>
    </row>
    <row r="90" spans="1:8" ht="12.75">
      <c r="A90" s="134"/>
      <c r="B90" s="134"/>
      <c r="C90" s="134"/>
      <c r="D90" s="143"/>
      <c r="E90" s="144"/>
      <c r="F90" s="144"/>
      <c r="G90" s="144"/>
      <c r="H90" s="144"/>
    </row>
    <row r="91" spans="1:8" ht="12.75">
      <c r="A91" s="134"/>
      <c r="B91" s="134"/>
      <c r="C91" s="134"/>
      <c r="D91" s="143"/>
      <c r="E91" s="144"/>
      <c r="F91" s="144"/>
      <c r="G91" s="144"/>
      <c r="H91" s="144"/>
    </row>
    <row r="92" spans="1:8" ht="12.75">
      <c r="A92" s="134"/>
      <c r="B92" s="134"/>
      <c r="C92" s="134"/>
      <c r="D92" s="143"/>
      <c r="E92" s="144"/>
      <c r="F92" s="144"/>
      <c r="G92" s="144"/>
      <c r="H92" s="144"/>
    </row>
    <row r="93" spans="1:8" ht="12.75">
      <c r="A93" s="147"/>
      <c r="B93" s="147"/>
      <c r="C93" s="160"/>
      <c r="D93" s="143"/>
      <c r="E93" s="144"/>
      <c r="F93" s="144"/>
      <c r="G93" s="144"/>
      <c r="H93" s="144"/>
    </row>
    <row r="94" spans="1:8" ht="12.75">
      <c r="A94" s="145"/>
      <c r="B94" s="145"/>
      <c r="C94" s="146"/>
      <c r="D94" s="143"/>
      <c r="E94" s="144"/>
      <c r="F94" s="144"/>
      <c r="G94" s="144"/>
      <c r="H94" s="144"/>
    </row>
    <row r="95" spans="1:8" ht="12.75">
      <c r="A95" s="145"/>
      <c r="B95" s="145"/>
      <c r="C95" s="146"/>
      <c r="D95" s="143"/>
      <c r="E95" s="144"/>
      <c r="F95" s="144"/>
      <c r="G95" s="144"/>
      <c r="H95" s="144"/>
    </row>
    <row r="96" spans="1:8" ht="12.75">
      <c r="A96" s="145"/>
      <c r="B96" s="145"/>
      <c r="C96" s="146"/>
      <c r="D96" s="143"/>
      <c r="E96" s="144"/>
      <c r="F96" s="144"/>
      <c r="G96" s="144"/>
      <c r="H96" s="144"/>
    </row>
    <row r="97" spans="1:8" ht="12.75">
      <c r="A97" s="145"/>
      <c r="B97" s="145"/>
      <c r="C97" s="146"/>
      <c r="D97" s="143"/>
      <c r="E97" s="144"/>
      <c r="F97" s="144"/>
      <c r="G97" s="144"/>
      <c r="H97" s="144"/>
    </row>
    <row r="98" spans="1:8" ht="12.75">
      <c r="A98" s="244"/>
      <c r="B98" s="147"/>
      <c r="C98" s="160"/>
      <c r="D98" s="143"/>
      <c r="E98" s="144"/>
      <c r="F98" s="144"/>
      <c r="G98" s="144"/>
      <c r="H98" s="31"/>
    </row>
    <row r="99" spans="1:8" ht="12.75">
      <c r="A99" s="244"/>
      <c r="B99" s="147"/>
      <c r="C99" s="160"/>
      <c r="D99" s="160"/>
      <c r="E99" s="144"/>
      <c r="F99" s="31"/>
      <c r="G99" s="230"/>
      <c r="H99" s="144"/>
    </row>
    <row r="100" spans="1:9" ht="12.75">
      <c r="A100" s="305"/>
      <c r="B100" s="269"/>
      <c r="C100" s="269"/>
      <c r="D100" s="156"/>
      <c r="E100" s="271"/>
      <c r="F100" s="271"/>
      <c r="G100" s="169"/>
      <c r="H100" s="169"/>
      <c r="I100" s="124"/>
    </row>
    <row r="101" spans="1:8" ht="12.75">
      <c r="A101" s="146"/>
      <c r="B101" s="146"/>
      <c r="C101" s="146"/>
      <c r="D101" s="143"/>
      <c r="E101" s="170"/>
      <c r="F101" s="170"/>
      <c r="G101" s="170"/>
      <c r="H101" s="170"/>
    </row>
    <row r="102" spans="1:8" ht="12.75">
      <c r="A102" s="146"/>
      <c r="B102" s="146"/>
      <c r="C102" s="146"/>
      <c r="D102" s="143"/>
      <c r="E102" s="170"/>
      <c r="F102" s="170"/>
      <c r="G102" s="170"/>
      <c r="H102" s="170"/>
    </row>
    <row r="103" spans="1:8" ht="12.75">
      <c r="A103" s="146"/>
      <c r="B103" s="146"/>
      <c r="C103" s="146"/>
      <c r="D103" s="143"/>
      <c r="E103" s="170"/>
      <c r="F103" s="170"/>
      <c r="G103" s="170"/>
      <c r="H103" s="170"/>
    </row>
    <row r="104" spans="1:8" ht="12.75">
      <c r="A104" s="146"/>
      <c r="B104" s="146"/>
      <c r="C104" s="146"/>
      <c r="D104" s="143"/>
      <c r="E104" s="170"/>
      <c r="F104" s="170"/>
      <c r="G104" s="170"/>
      <c r="H104" s="170"/>
    </row>
    <row r="105" spans="1:8" ht="12.75">
      <c r="A105" s="146"/>
      <c r="B105" s="146"/>
      <c r="C105" s="146"/>
      <c r="D105" s="143"/>
      <c r="E105" s="170"/>
      <c r="F105" s="170"/>
      <c r="G105" s="170"/>
      <c r="H105" s="170"/>
    </row>
    <row r="106" spans="1:8" ht="12.75">
      <c r="A106" s="146"/>
      <c r="B106" s="146"/>
      <c r="C106" s="146"/>
      <c r="D106" s="143"/>
      <c r="E106" s="170"/>
      <c r="F106" s="170"/>
      <c r="G106" s="170"/>
      <c r="H106" s="170"/>
    </row>
    <row r="107" spans="1:8" ht="12.75">
      <c r="A107" s="160"/>
      <c r="B107" s="160"/>
      <c r="C107" s="160"/>
      <c r="D107" s="143"/>
      <c r="E107" s="144"/>
      <c r="F107" s="144"/>
      <c r="G107" s="144"/>
      <c r="H107" s="144"/>
    </row>
    <row r="108" spans="1:9" ht="12.75">
      <c r="A108" s="132"/>
      <c r="B108" s="137"/>
      <c r="C108" s="132"/>
      <c r="D108" s="166"/>
      <c r="E108" s="169"/>
      <c r="F108" s="169"/>
      <c r="G108" s="169"/>
      <c r="H108" s="169"/>
      <c r="I108" s="124"/>
    </row>
    <row r="109" spans="1:8" ht="12.75">
      <c r="A109" s="134"/>
      <c r="B109" s="134"/>
      <c r="C109" s="134"/>
      <c r="D109" s="143"/>
      <c r="E109" s="155"/>
      <c r="F109" s="155"/>
      <c r="G109" s="155"/>
      <c r="H109" s="155"/>
    </row>
    <row r="110" spans="1:9" ht="12.75">
      <c r="A110" s="130"/>
      <c r="B110" s="130"/>
      <c r="C110" s="130"/>
      <c r="D110" s="227"/>
      <c r="E110" s="136"/>
      <c r="F110" s="136"/>
      <c r="G110" s="136"/>
      <c r="H110" s="136"/>
      <c r="I110" s="114"/>
    </row>
    <row r="111" spans="1:9" ht="12.75">
      <c r="A111" s="132"/>
      <c r="B111" s="132"/>
      <c r="C111" s="132"/>
      <c r="D111" s="228"/>
      <c r="E111" s="141"/>
      <c r="F111" s="141"/>
      <c r="G111" s="141"/>
      <c r="H111" s="136"/>
      <c r="I111" s="119"/>
    </row>
    <row r="112" spans="1:9" ht="12.75">
      <c r="A112" s="132"/>
      <c r="B112" s="132"/>
      <c r="C112" s="134"/>
      <c r="D112" s="143"/>
      <c r="E112" s="144"/>
      <c r="F112" s="144"/>
      <c r="G112" s="144"/>
      <c r="H112" s="144"/>
      <c r="I112" s="119"/>
    </row>
    <row r="113" spans="1:9" ht="12.75">
      <c r="A113" s="132"/>
      <c r="B113" s="132"/>
      <c r="C113" s="160"/>
      <c r="D113" s="143"/>
      <c r="E113" s="144"/>
      <c r="F113" s="144"/>
      <c r="G113" s="144"/>
      <c r="H113" s="144"/>
      <c r="I113" s="119"/>
    </row>
    <row r="114" spans="1:9" ht="12.75">
      <c r="A114" s="157"/>
      <c r="B114" s="150"/>
      <c r="C114" s="150"/>
      <c r="D114" s="151"/>
      <c r="E114" s="187"/>
      <c r="F114" s="187"/>
      <c r="G114" s="187"/>
      <c r="H114" s="187"/>
      <c r="I114" s="233"/>
    </row>
    <row r="115" spans="1:9" ht="12.75">
      <c r="A115" s="158"/>
      <c r="B115" s="137"/>
      <c r="C115" s="153"/>
      <c r="D115" s="154"/>
      <c r="E115" s="186"/>
      <c r="F115" s="186"/>
      <c r="G115" s="186"/>
      <c r="H115" s="186"/>
      <c r="I115" s="121"/>
    </row>
    <row r="116" spans="1:8" ht="12.75">
      <c r="A116" s="135"/>
      <c r="B116" s="135"/>
      <c r="C116" s="135"/>
      <c r="D116" s="143"/>
      <c r="E116" s="172"/>
      <c r="F116" s="172"/>
      <c r="G116" s="172"/>
      <c r="H116" s="229"/>
    </row>
    <row r="117" spans="1:9" ht="12.75">
      <c r="A117" s="148"/>
      <c r="B117" s="137"/>
      <c r="C117" s="132"/>
      <c r="D117" s="156"/>
      <c r="E117" s="141"/>
      <c r="F117" s="141"/>
      <c r="G117" s="141"/>
      <c r="H117" s="141"/>
      <c r="I117" s="124"/>
    </row>
    <row r="118" spans="1:8" ht="12.75">
      <c r="A118" s="134"/>
      <c r="B118" s="134"/>
      <c r="C118" s="142"/>
      <c r="D118" s="143"/>
      <c r="E118" s="172"/>
      <c r="F118" s="172"/>
      <c r="G118" s="172"/>
      <c r="H118" s="229"/>
    </row>
    <row r="119" spans="1:8" ht="12.75">
      <c r="A119" s="134"/>
      <c r="B119" s="134"/>
      <c r="C119" s="142"/>
      <c r="D119" s="143"/>
      <c r="E119" s="172"/>
      <c r="F119" s="172"/>
      <c r="G119" s="172"/>
      <c r="H119" s="229"/>
    </row>
    <row r="120" spans="1:8" ht="12.75">
      <c r="A120" s="134"/>
      <c r="B120" s="134"/>
      <c r="C120" s="142"/>
      <c r="D120" s="143"/>
      <c r="E120" s="172"/>
      <c r="F120" s="172"/>
      <c r="G120" s="172"/>
      <c r="H120" s="229"/>
    </row>
    <row r="121" spans="1:8" ht="12.75">
      <c r="A121" s="134"/>
      <c r="B121" s="134"/>
      <c r="C121" s="142"/>
      <c r="D121" s="143"/>
      <c r="E121" s="172"/>
      <c r="F121" s="172"/>
      <c r="G121" s="172"/>
      <c r="H121" s="229"/>
    </row>
    <row r="122" spans="1:8" ht="12.75">
      <c r="A122" s="134"/>
      <c r="B122" s="134"/>
      <c r="C122" s="142"/>
      <c r="D122" s="143"/>
      <c r="E122" s="172"/>
      <c r="F122" s="172"/>
      <c r="G122" s="172"/>
      <c r="H122" s="229"/>
    </row>
    <row r="123" spans="1:8" ht="12.75">
      <c r="A123" s="134"/>
      <c r="B123" s="134"/>
      <c r="C123" s="142"/>
      <c r="D123" s="143"/>
      <c r="E123" s="172"/>
      <c r="F123" s="172"/>
      <c r="G123" s="172"/>
      <c r="H123" s="229"/>
    </row>
    <row r="124" spans="1:8" ht="12.75">
      <c r="A124" s="134"/>
      <c r="B124" s="134"/>
      <c r="C124" s="142"/>
      <c r="D124" s="143"/>
      <c r="E124" s="172"/>
      <c r="F124" s="172"/>
      <c r="G124" s="172"/>
      <c r="H124" s="229"/>
    </row>
    <row r="125" spans="1:8" ht="12.75">
      <c r="A125" s="134"/>
      <c r="B125" s="134"/>
      <c r="C125" s="142"/>
      <c r="D125" s="143"/>
      <c r="E125" s="172"/>
      <c r="F125" s="172"/>
      <c r="G125" s="172"/>
      <c r="H125" s="229"/>
    </row>
    <row r="126" spans="1:8" ht="12.75">
      <c r="A126" s="134"/>
      <c r="B126" s="134"/>
      <c r="C126" s="142"/>
      <c r="D126" s="143"/>
      <c r="E126" s="172"/>
      <c r="F126" s="172"/>
      <c r="G126" s="172"/>
      <c r="H126" s="229"/>
    </row>
    <row r="127" spans="1:8" ht="12.75">
      <c r="A127" s="134"/>
      <c r="B127" s="134"/>
      <c r="C127" s="142"/>
      <c r="D127" s="143"/>
      <c r="E127" s="172"/>
      <c r="F127" s="172"/>
      <c r="G127" s="172"/>
      <c r="H127" s="229"/>
    </row>
    <row r="128" spans="1:8" ht="12.75">
      <c r="A128" s="134"/>
      <c r="B128" s="134"/>
      <c r="C128" s="142"/>
      <c r="D128" s="143"/>
      <c r="E128" s="172"/>
      <c r="F128" s="172"/>
      <c r="G128" s="172"/>
      <c r="H128" s="229"/>
    </row>
    <row r="129" spans="1:8" ht="12.75">
      <c r="A129" s="134"/>
      <c r="B129" s="134"/>
      <c r="C129" s="134"/>
      <c r="D129" s="143"/>
      <c r="E129" s="172"/>
      <c r="F129" s="172"/>
      <c r="G129" s="172"/>
      <c r="H129" s="229"/>
    </row>
    <row r="130" spans="1:8" ht="12.75">
      <c r="A130" s="134"/>
      <c r="B130" s="134"/>
      <c r="C130" s="134"/>
      <c r="D130" s="143"/>
      <c r="E130" s="172"/>
      <c r="F130" s="172"/>
      <c r="G130" s="172"/>
      <c r="H130" s="172"/>
    </row>
    <row r="131" spans="1:8" ht="12.75">
      <c r="A131" s="134"/>
      <c r="B131" s="134"/>
      <c r="C131" s="134"/>
      <c r="D131" s="143"/>
      <c r="E131" s="172"/>
      <c r="F131" s="172"/>
      <c r="G131" s="172"/>
      <c r="H131" s="229"/>
    </row>
    <row r="132" spans="1:8" ht="12.75">
      <c r="A132" s="134"/>
      <c r="B132" s="134"/>
      <c r="C132" s="134"/>
      <c r="D132" s="143"/>
      <c r="E132" s="172"/>
      <c r="F132" s="172"/>
      <c r="G132" s="172"/>
      <c r="H132" s="229"/>
    </row>
    <row r="133" spans="1:8" ht="12.75">
      <c r="A133" s="147"/>
      <c r="B133" s="147"/>
      <c r="C133" s="160"/>
      <c r="D133" s="143"/>
      <c r="E133" s="172"/>
      <c r="F133" s="172"/>
      <c r="G133" s="172"/>
      <c r="H133" s="229"/>
    </row>
    <row r="134" spans="1:8" ht="12.75">
      <c r="A134" s="145"/>
      <c r="B134" s="145"/>
      <c r="C134" s="146"/>
      <c r="D134" s="143"/>
      <c r="E134" s="172"/>
      <c r="F134" s="172"/>
      <c r="G134" s="172"/>
      <c r="H134" s="229"/>
    </row>
    <row r="135" spans="1:8" ht="12.75">
      <c r="A135" s="145"/>
      <c r="B135" s="145"/>
      <c r="C135" s="146"/>
      <c r="D135" s="143"/>
      <c r="E135" s="172"/>
      <c r="F135" s="172"/>
      <c r="G135" s="172"/>
      <c r="H135" s="229"/>
    </row>
    <row r="136" spans="1:8" ht="12.75">
      <c r="A136" s="145"/>
      <c r="B136" s="145"/>
      <c r="C136" s="146"/>
      <c r="D136" s="143"/>
      <c r="E136" s="172"/>
      <c r="F136" s="172"/>
      <c r="G136" s="172"/>
      <c r="H136" s="229"/>
    </row>
    <row r="137" spans="1:8" ht="12.75">
      <c r="A137" s="145"/>
      <c r="B137" s="145"/>
      <c r="C137" s="146"/>
      <c r="D137" s="143"/>
      <c r="E137" s="172"/>
      <c r="F137" s="172"/>
      <c r="G137" s="172"/>
      <c r="H137" s="229"/>
    </row>
    <row r="138" spans="1:8" ht="12.75">
      <c r="A138" s="145"/>
      <c r="B138" s="145"/>
      <c r="C138" s="146"/>
      <c r="D138" s="143"/>
      <c r="E138" s="172"/>
      <c r="F138" s="172"/>
      <c r="G138" s="172"/>
      <c r="H138" s="229"/>
    </row>
    <row r="139" spans="1:9" ht="12.75">
      <c r="A139" s="167"/>
      <c r="B139" s="168"/>
      <c r="C139" s="168"/>
      <c r="D139" s="166"/>
      <c r="E139" s="169"/>
      <c r="F139" s="169"/>
      <c r="G139" s="169"/>
      <c r="H139" s="169"/>
      <c r="I139" s="124"/>
    </row>
    <row r="140" spans="1:8" ht="12.75">
      <c r="A140" s="160"/>
      <c r="B140" s="160"/>
      <c r="C140" s="160"/>
      <c r="D140" s="143"/>
      <c r="E140" s="144"/>
      <c r="F140" s="144"/>
      <c r="G140" s="144"/>
      <c r="H140" s="144"/>
    </row>
    <row r="141" spans="1:8" ht="12.75">
      <c r="A141" s="157"/>
      <c r="B141" s="150"/>
      <c r="C141" s="150"/>
      <c r="D141" s="151"/>
      <c r="E141" s="171"/>
      <c r="F141" s="171"/>
      <c r="G141" s="171"/>
      <c r="H141" s="171"/>
    </row>
    <row r="142" spans="1:9" ht="12.75">
      <c r="A142" s="174"/>
      <c r="B142" s="168"/>
      <c r="C142" s="175"/>
      <c r="D142" s="159"/>
      <c r="E142" s="169"/>
      <c r="F142" s="169"/>
      <c r="G142" s="169"/>
      <c r="H142" s="169"/>
      <c r="I142" s="124"/>
    </row>
    <row r="143" spans="1:8" ht="12.75">
      <c r="A143" s="160"/>
      <c r="B143" s="160"/>
      <c r="C143" s="160"/>
      <c r="D143" s="143"/>
      <c r="E143" s="144"/>
      <c r="F143" s="144"/>
      <c r="G143" s="144"/>
      <c r="H143" s="144"/>
    </row>
    <row r="144" spans="1:8" ht="12.75">
      <c r="A144" s="157"/>
      <c r="B144" s="150"/>
      <c r="C144" s="150"/>
      <c r="D144" s="151"/>
      <c r="E144" s="171"/>
      <c r="F144" s="171"/>
      <c r="G144" s="171"/>
      <c r="H144" s="171"/>
    </row>
    <row r="145" spans="1:9" ht="12.75">
      <c r="A145" s="174"/>
      <c r="B145" s="168"/>
      <c r="C145" s="175"/>
      <c r="D145" s="154"/>
      <c r="E145" s="169"/>
      <c r="F145" s="169"/>
      <c r="G145" s="169"/>
      <c r="H145" s="169"/>
      <c r="I145" s="124"/>
    </row>
    <row r="146" spans="1:8" ht="12.75">
      <c r="A146" s="146"/>
      <c r="B146" s="146"/>
      <c r="C146" s="146"/>
      <c r="D146" s="143"/>
      <c r="E146" s="170"/>
      <c r="F146" s="170"/>
      <c r="G146" s="170"/>
      <c r="H146" s="170"/>
    </row>
    <row r="147" spans="1:8" ht="12.75">
      <c r="A147" s="157"/>
      <c r="B147" s="150"/>
      <c r="C147" s="150"/>
      <c r="D147" s="151"/>
      <c r="E147" s="171"/>
      <c r="F147" s="171"/>
      <c r="G147" s="171"/>
      <c r="H147" s="171"/>
    </row>
    <row r="148" spans="1:9" ht="12.75">
      <c r="A148" s="174"/>
      <c r="B148" s="168"/>
      <c r="C148" s="175"/>
      <c r="D148" s="176"/>
      <c r="E148" s="169"/>
      <c r="F148" s="169"/>
      <c r="G148" s="169"/>
      <c r="H148" s="169"/>
      <c r="I148" s="119"/>
    </row>
    <row r="149" spans="1:8" ht="12.75">
      <c r="A149" s="146"/>
      <c r="B149" s="146"/>
      <c r="C149" s="146"/>
      <c r="D149" s="143"/>
      <c r="E149" s="170"/>
      <c r="F149" s="170"/>
      <c r="G149" s="170"/>
      <c r="H149" s="170"/>
    </row>
    <row r="150" spans="1:8" ht="12.75">
      <c r="A150" s="146"/>
      <c r="B150" s="146"/>
      <c r="C150" s="146"/>
      <c r="D150" s="143"/>
      <c r="E150" s="170"/>
      <c r="F150" s="170"/>
      <c r="G150" s="170"/>
      <c r="H150" s="170"/>
    </row>
    <row r="151" spans="1:8" ht="12.75">
      <c r="A151" s="146"/>
      <c r="B151" s="146"/>
      <c r="C151" s="146"/>
      <c r="D151" s="143"/>
      <c r="E151" s="170"/>
      <c r="F151" s="170"/>
      <c r="G151" s="170"/>
      <c r="H151" s="170"/>
    </row>
    <row r="152" spans="1:8" ht="12.75">
      <c r="A152" s="146"/>
      <c r="B152" s="146"/>
      <c r="C152" s="146"/>
      <c r="D152" s="143"/>
      <c r="E152" s="170"/>
      <c r="F152" s="170"/>
      <c r="G152" s="170"/>
      <c r="H152" s="170"/>
    </row>
    <row r="153" spans="1:8" ht="12.75">
      <c r="A153" s="146"/>
      <c r="B153" s="146"/>
      <c r="C153" s="146"/>
      <c r="D153" s="143"/>
      <c r="E153" s="170"/>
      <c r="F153" s="170"/>
      <c r="G153" s="170"/>
      <c r="H153" s="170"/>
    </row>
    <row r="154" spans="1:8" ht="12.75">
      <c r="A154" s="146"/>
      <c r="B154" s="146"/>
      <c r="C154" s="146"/>
      <c r="D154" s="143"/>
      <c r="E154" s="170"/>
      <c r="F154" s="170"/>
      <c r="G154" s="170"/>
      <c r="H154" s="170"/>
    </row>
    <row r="155" spans="1:9" ht="12.75">
      <c r="A155" s="168"/>
      <c r="B155" s="168"/>
      <c r="C155" s="168"/>
      <c r="D155" s="138"/>
      <c r="E155" s="169"/>
      <c r="F155" s="169"/>
      <c r="G155" s="169"/>
      <c r="H155" s="169"/>
      <c r="I155" s="119"/>
    </row>
    <row r="156" spans="1:8" ht="12.75">
      <c r="A156" s="146"/>
      <c r="B156" s="146"/>
      <c r="C156" s="146"/>
      <c r="D156" s="143"/>
      <c r="E156" s="170"/>
      <c r="F156" s="170"/>
      <c r="G156" s="170"/>
      <c r="H156" s="170"/>
    </row>
    <row r="157" spans="1:8" ht="12.75">
      <c r="A157" s="146"/>
      <c r="B157" s="146"/>
      <c r="C157" s="146"/>
      <c r="D157" s="143"/>
      <c r="E157" s="170"/>
      <c r="F157" s="170"/>
      <c r="G157" s="170"/>
      <c r="H157" s="170"/>
    </row>
    <row r="158" spans="1:8" ht="12.75">
      <c r="A158" s="146"/>
      <c r="B158" s="146"/>
      <c r="C158" s="146"/>
      <c r="D158" s="143"/>
      <c r="E158" s="170"/>
      <c r="F158" s="170"/>
      <c r="G158" s="170"/>
      <c r="H158" s="170"/>
    </row>
    <row r="159" spans="1:8" ht="12.75">
      <c r="A159" s="146"/>
      <c r="B159" s="146"/>
      <c r="C159" s="146"/>
      <c r="D159" s="143"/>
      <c r="E159" s="170"/>
      <c r="F159" s="170"/>
      <c r="G159" s="170"/>
      <c r="H159" s="170"/>
    </row>
    <row r="160" spans="1:8" ht="12.75">
      <c r="A160" s="146"/>
      <c r="B160" s="146"/>
      <c r="C160" s="146"/>
      <c r="D160" s="143"/>
      <c r="E160" s="170"/>
      <c r="F160" s="170"/>
      <c r="G160" s="170"/>
      <c r="H160" s="170"/>
    </row>
    <row r="161" spans="1:8" ht="12.75">
      <c r="A161" s="160"/>
      <c r="B161" s="160"/>
      <c r="C161" s="160"/>
      <c r="D161" s="143"/>
      <c r="E161" s="144"/>
      <c r="F161" s="144"/>
      <c r="G161" s="144"/>
      <c r="H161" s="144"/>
    </row>
    <row r="162" spans="1:9" ht="12.75">
      <c r="A162" s="168"/>
      <c r="B162" s="168"/>
      <c r="C162" s="168"/>
      <c r="D162" s="138"/>
      <c r="E162" s="169"/>
      <c r="F162" s="169"/>
      <c r="G162" s="169"/>
      <c r="H162" s="169"/>
      <c r="I162" s="119"/>
    </row>
    <row r="163" spans="1:8" ht="12.75">
      <c r="A163" s="146"/>
      <c r="B163" s="146"/>
      <c r="C163" s="146"/>
      <c r="D163" s="143"/>
      <c r="E163" s="170"/>
      <c r="F163" s="170"/>
      <c r="G163" s="170"/>
      <c r="H163" s="170"/>
    </row>
    <row r="164" spans="1:8" ht="12.75">
      <c r="A164" s="146"/>
      <c r="B164" s="146"/>
      <c r="C164" s="146"/>
      <c r="D164" s="143"/>
      <c r="E164" s="170"/>
      <c r="F164" s="170"/>
      <c r="G164" s="170"/>
      <c r="H164" s="170"/>
    </row>
    <row r="165" spans="1:8" ht="12.75">
      <c r="A165" s="146"/>
      <c r="B165" s="146"/>
      <c r="C165" s="146"/>
      <c r="D165" s="143"/>
      <c r="E165" s="170"/>
      <c r="F165" s="170"/>
      <c r="G165" s="170"/>
      <c r="H165" s="170"/>
    </row>
    <row r="166" spans="1:8" ht="12.75">
      <c r="A166" s="146"/>
      <c r="B166" s="146"/>
      <c r="C166" s="146"/>
      <c r="D166" s="143"/>
      <c r="E166" s="170"/>
      <c r="F166" s="170"/>
      <c r="G166" s="170"/>
      <c r="H166" s="170"/>
    </row>
    <row r="167" spans="1:8" ht="12.75">
      <c r="A167" s="146"/>
      <c r="B167" s="146"/>
      <c r="C167" s="146"/>
      <c r="D167" s="143"/>
      <c r="E167" s="170"/>
      <c r="F167" s="170"/>
      <c r="G167" s="170"/>
      <c r="H167" s="170"/>
    </row>
    <row r="168" spans="1:8" ht="12.75">
      <c r="A168" s="146"/>
      <c r="B168" s="146"/>
      <c r="C168" s="146"/>
      <c r="D168" s="143"/>
      <c r="E168" s="170"/>
      <c r="F168" s="170"/>
      <c r="G168" s="170"/>
      <c r="H168" s="170"/>
    </row>
    <row r="169" spans="1:8" ht="12.75">
      <c r="A169" s="146"/>
      <c r="B169" s="146"/>
      <c r="C169" s="146"/>
      <c r="D169" s="143"/>
      <c r="E169" s="170"/>
      <c r="F169" s="170"/>
      <c r="G169" s="170"/>
      <c r="H169" s="170"/>
    </row>
    <row r="170" spans="1:8" ht="12.75">
      <c r="A170" s="146"/>
      <c r="B170" s="146"/>
      <c r="C170" s="146"/>
      <c r="D170" s="143"/>
      <c r="E170" s="170"/>
      <c r="F170" s="170"/>
      <c r="G170" s="170"/>
      <c r="H170" s="170"/>
    </row>
    <row r="171" spans="1:8" ht="12.75">
      <c r="A171" s="146"/>
      <c r="B171" s="146"/>
      <c r="C171" s="146"/>
      <c r="D171" s="143"/>
      <c r="E171" s="170"/>
      <c r="F171" s="170"/>
      <c r="G171" s="170"/>
      <c r="H171" s="170"/>
    </row>
    <row r="172" spans="1:8" ht="12.75">
      <c r="A172" s="146"/>
      <c r="B172" s="146"/>
      <c r="C172" s="146"/>
      <c r="D172" s="143"/>
      <c r="E172" s="170"/>
      <c r="F172" s="170"/>
      <c r="G172" s="170"/>
      <c r="H172" s="170"/>
    </row>
    <row r="173" spans="1:8" ht="12.75">
      <c r="A173" s="146"/>
      <c r="B173" s="146"/>
      <c r="C173" s="146"/>
      <c r="D173" s="143"/>
      <c r="E173" s="170"/>
      <c r="F173" s="170"/>
      <c r="G173" s="170"/>
      <c r="H173" s="170"/>
    </row>
    <row r="174" spans="1:8" ht="12.75">
      <c r="A174" s="146"/>
      <c r="B174" s="146"/>
      <c r="C174" s="146"/>
      <c r="D174" s="143"/>
      <c r="E174" s="170"/>
      <c r="F174" s="170"/>
      <c r="G174" s="170"/>
      <c r="H174" s="170"/>
    </row>
    <row r="175" spans="1:8" ht="12.75">
      <c r="A175" s="146"/>
      <c r="B175" s="146"/>
      <c r="C175" s="146"/>
      <c r="D175" s="143"/>
      <c r="E175" s="170"/>
      <c r="F175" s="170"/>
      <c r="G175" s="170"/>
      <c r="H175" s="170"/>
    </row>
    <row r="176" spans="1:8" ht="12.75">
      <c r="A176" s="146"/>
      <c r="B176" s="146"/>
      <c r="C176" s="146"/>
      <c r="D176" s="143"/>
      <c r="E176" s="170"/>
      <c r="F176" s="170"/>
      <c r="G176" s="170"/>
      <c r="H176" s="170"/>
    </row>
    <row r="177" spans="1:8" ht="12.75">
      <c r="A177" s="146"/>
      <c r="B177" s="146"/>
      <c r="C177" s="146"/>
      <c r="D177" s="143"/>
      <c r="E177" s="170"/>
      <c r="F177" s="170"/>
      <c r="G177" s="170"/>
      <c r="H177" s="170"/>
    </row>
    <row r="178" spans="1:9" ht="12.75">
      <c r="A178" s="168"/>
      <c r="B178" s="168"/>
      <c r="C178" s="168"/>
      <c r="D178" s="138"/>
      <c r="E178" s="169"/>
      <c r="F178" s="169"/>
      <c r="G178" s="169"/>
      <c r="H178" s="169"/>
      <c r="I178" s="119"/>
    </row>
    <row r="179" spans="1:8" ht="12.75">
      <c r="A179" s="146"/>
      <c r="B179" s="146"/>
      <c r="C179" s="146"/>
      <c r="D179" s="143"/>
      <c r="E179" s="170"/>
      <c r="F179" s="170"/>
      <c r="G179" s="170"/>
      <c r="H179" s="170"/>
    </row>
    <row r="180" spans="1:8" ht="12.75">
      <c r="A180" s="146"/>
      <c r="B180" s="146"/>
      <c r="C180" s="146"/>
      <c r="D180" s="212"/>
      <c r="E180" s="170"/>
      <c r="F180" s="170"/>
      <c r="G180" s="170"/>
      <c r="H180" s="170"/>
    </row>
    <row r="181" spans="1:8" ht="12.75">
      <c r="A181" s="146"/>
      <c r="B181" s="146"/>
      <c r="C181" s="146"/>
      <c r="D181" s="143"/>
      <c r="E181" s="170"/>
      <c r="F181" s="170"/>
      <c r="G181" s="170"/>
      <c r="H181" s="170"/>
    </row>
    <row r="182" spans="1:8" ht="12.75">
      <c r="A182" s="146"/>
      <c r="B182" s="146"/>
      <c r="C182" s="146"/>
      <c r="D182" s="143"/>
      <c r="E182" s="170"/>
      <c r="F182" s="170"/>
      <c r="G182" s="170"/>
      <c r="H182" s="170"/>
    </row>
    <row r="183" spans="1:8" ht="12.75">
      <c r="A183" s="146"/>
      <c r="B183" s="146"/>
      <c r="C183" s="146"/>
      <c r="D183" s="143"/>
      <c r="E183" s="170"/>
      <c r="F183" s="170"/>
      <c r="G183" s="170"/>
      <c r="H183" s="170"/>
    </row>
    <row r="184" spans="1:8" ht="12.75">
      <c r="A184" s="146"/>
      <c r="B184" s="146"/>
      <c r="C184" s="146"/>
      <c r="D184" s="143"/>
      <c r="E184" s="170"/>
      <c r="F184" s="170"/>
      <c r="G184" s="170"/>
      <c r="H184" s="170"/>
    </row>
    <row r="185" spans="1:8" ht="12.75">
      <c r="A185" s="146"/>
      <c r="B185" s="146"/>
      <c r="C185" s="146"/>
      <c r="D185" s="143"/>
      <c r="E185" s="170"/>
      <c r="F185" s="170"/>
      <c r="G185" s="170"/>
      <c r="H185" s="170"/>
    </row>
    <row r="186" spans="1:8" ht="12.75">
      <c r="A186" s="160"/>
      <c r="B186" s="160"/>
      <c r="C186" s="160"/>
      <c r="D186" s="143"/>
      <c r="E186" s="144"/>
      <c r="F186" s="144"/>
      <c r="G186" s="144"/>
      <c r="H186" s="144"/>
    </row>
    <row r="187" spans="1:8" ht="12.75">
      <c r="A187" s="146"/>
      <c r="B187" s="146"/>
      <c r="C187" s="146"/>
      <c r="D187" s="143"/>
      <c r="E187" s="170"/>
      <c r="F187" s="170"/>
      <c r="G187" s="170"/>
      <c r="H187" s="170"/>
    </row>
    <row r="188" spans="1:8" ht="12.75">
      <c r="A188" s="146"/>
      <c r="B188" s="146"/>
      <c r="C188" s="146"/>
      <c r="D188" s="143"/>
      <c r="E188" s="170"/>
      <c r="F188" s="170"/>
      <c r="G188" s="170"/>
      <c r="H188" s="170"/>
    </row>
    <row r="189" spans="1:8" ht="12.75">
      <c r="A189" s="160"/>
      <c r="B189" s="160"/>
      <c r="C189" s="160"/>
      <c r="D189" s="143"/>
      <c r="E189" s="144"/>
      <c r="F189" s="144"/>
      <c r="G189" s="144"/>
      <c r="H189" s="144"/>
    </row>
    <row r="190" spans="1:8" ht="12.75">
      <c r="A190" s="146"/>
      <c r="B190" s="168"/>
      <c r="C190" s="146"/>
      <c r="D190" s="143"/>
      <c r="E190" s="170"/>
      <c r="F190" s="170"/>
      <c r="G190" s="170"/>
      <c r="H190" s="170"/>
    </row>
    <row r="191" spans="1:8" ht="12.75">
      <c r="A191" s="146"/>
      <c r="B191" s="146"/>
      <c r="C191" s="146"/>
      <c r="D191" s="143"/>
      <c r="E191" s="170"/>
      <c r="F191" s="170"/>
      <c r="G191" s="170"/>
      <c r="H191" s="170"/>
    </row>
    <row r="192" spans="1:8" ht="12.75">
      <c r="A192" s="146"/>
      <c r="B192" s="146"/>
      <c r="C192" s="146"/>
      <c r="D192" s="143"/>
      <c r="E192" s="170"/>
      <c r="F192" s="170"/>
      <c r="G192" s="170"/>
      <c r="H192" s="170"/>
    </row>
    <row r="193" spans="1:8" ht="12.75">
      <c r="A193" s="146"/>
      <c r="B193" s="146"/>
      <c r="C193" s="146"/>
      <c r="D193" s="143"/>
      <c r="E193" s="170"/>
      <c r="F193" s="170"/>
      <c r="G193" s="170"/>
      <c r="H193" s="170"/>
    </row>
    <row r="194" spans="1:8" ht="12.75">
      <c r="A194" s="146"/>
      <c r="B194" s="146"/>
      <c r="C194" s="146"/>
      <c r="D194" s="143"/>
      <c r="E194" s="170"/>
      <c r="F194" s="170"/>
      <c r="G194" s="170"/>
      <c r="H194" s="170"/>
    </row>
    <row r="195" spans="1:8" ht="12.75">
      <c r="A195" s="146"/>
      <c r="B195" s="146"/>
      <c r="C195" s="146"/>
      <c r="D195" s="143"/>
      <c r="E195" s="170"/>
      <c r="F195" s="170"/>
      <c r="G195" s="170"/>
      <c r="H195" s="170"/>
    </row>
    <row r="196" spans="1:8" ht="12.75">
      <c r="A196" s="146"/>
      <c r="B196" s="146"/>
      <c r="C196" s="146"/>
      <c r="D196" s="143"/>
      <c r="E196" s="170"/>
      <c r="F196" s="170"/>
      <c r="G196" s="170"/>
      <c r="H196" s="170"/>
    </row>
    <row r="197" spans="1:9" ht="12.75">
      <c r="A197" s="168"/>
      <c r="B197" s="168"/>
      <c r="C197" s="168"/>
      <c r="D197" s="138"/>
      <c r="E197" s="169"/>
      <c r="F197" s="169"/>
      <c r="G197" s="169"/>
      <c r="H197" s="169"/>
      <c r="I197" s="119"/>
    </row>
    <row r="198" spans="1:8" ht="12.75">
      <c r="A198" s="146"/>
      <c r="B198" s="146"/>
      <c r="C198" s="146"/>
      <c r="D198" s="143"/>
      <c r="E198" s="170"/>
      <c r="F198" s="170"/>
      <c r="G198" s="170"/>
      <c r="H198" s="170"/>
    </row>
    <row r="199" spans="1:9" ht="12.75">
      <c r="A199" s="168"/>
      <c r="B199" s="168"/>
      <c r="C199" s="168"/>
      <c r="D199" s="138"/>
      <c r="E199" s="169"/>
      <c r="F199" s="169"/>
      <c r="G199" s="169"/>
      <c r="H199" s="169"/>
      <c r="I199" s="119"/>
    </row>
    <row r="200" spans="1:9" ht="12.75">
      <c r="A200" s="168"/>
      <c r="B200" s="168"/>
      <c r="C200" s="160"/>
      <c r="D200" s="143"/>
      <c r="E200" s="170"/>
      <c r="F200" s="170"/>
      <c r="G200" s="170"/>
      <c r="H200" s="170"/>
      <c r="I200" s="119"/>
    </row>
    <row r="201" spans="1:8" ht="12.75">
      <c r="A201" s="146"/>
      <c r="B201" s="146"/>
      <c r="C201" s="146"/>
      <c r="D201" s="143"/>
      <c r="E201" s="170"/>
      <c r="F201" s="170"/>
      <c r="G201" s="170"/>
      <c r="H201" s="170"/>
    </row>
    <row r="202" spans="1:8" ht="12.75">
      <c r="A202" s="146"/>
      <c r="B202" s="146"/>
      <c r="C202" s="146"/>
      <c r="D202" s="143"/>
      <c r="E202" s="170"/>
      <c r="F202" s="170"/>
      <c r="G202" s="170"/>
      <c r="H202" s="170"/>
    </row>
    <row r="203" spans="1:8" ht="12.75">
      <c r="A203" s="177"/>
      <c r="B203" s="146"/>
      <c r="C203" s="173"/>
      <c r="D203" s="151"/>
      <c r="E203" s="171"/>
      <c r="F203" s="171"/>
      <c r="G203" s="171"/>
      <c r="H203" s="171"/>
    </row>
    <row r="204" spans="1:9" ht="12.75">
      <c r="A204" s="178"/>
      <c r="B204" s="168"/>
      <c r="C204" s="168"/>
      <c r="D204" s="163"/>
      <c r="E204" s="169"/>
      <c r="F204" s="169"/>
      <c r="G204" s="169"/>
      <c r="H204" s="169"/>
      <c r="I204" s="119"/>
    </row>
    <row r="205" spans="1:8" ht="12.75">
      <c r="A205" s="160"/>
      <c r="B205" s="160"/>
      <c r="C205" s="160"/>
      <c r="D205" s="143"/>
      <c r="E205" s="144"/>
      <c r="F205" s="144"/>
      <c r="G205" s="144"/>
      <c r="H205" s="144"/>
    </row>
    <row r="206" spans="1:9" ht="12.75">
      <c r="A206" s="168"/>
      <c r="B206" s="168"/>
      <c r="C206" s="168"/>
      <c r="D206" s="168"/>
      <c r="E206" s="169"/>
      <c r="F206" s="169"/>
      <c r="G206" s="169"/>
      <c r="H206" s="169"/>
      <c r="I206" s="119"/>
    </row>
    <row r="207" spans="1:8" ht="12.75">
      <c r="A207" s="146"/>
      <c r="B207" s="146"/>
      <c r="C207" s="146"/>
      <c r="D207" s="143"/>
      <c r="E207" s="170"/>
      <c r="F207" s="170"/>
      <c r="G207" s="170"/>
      <c r="H207" s="170"/>
    </row>
    <row r="208" spans="1:9" ht="12.75">
      <c r="A208" s="157"/>
      <c r="B208" s="150"/>
      <c r="C208" s="150"/>
      <c r="D208" s="151"/>
      <c r="E208" s="272"/>
      <c r="F208" s="272"/>
      <c r="G208" s="272"/>
      <c r="H208" s="272"/>
      <c r="I208" s="84"/>
    </row>
    <row r="209" spans="1:9" ht="12.75">
      <c r="A209" s="174"/>
      <c r="B209" s="179"/>
      <c r="C209" s="175"/>
      <c r="D209" s="273"/>
      <c r="E209" s="274"/>
      <c r="F209" s="274"/>
      <c r="G209" s="274"/>
      <c r="H209" s="274"/>
      <c r="I209" s="275"/>
    </row>
    <row r="210" spans="1:9" ht="12.75">
      <c r="A210" s="180"/>
      <c r="B210" s="180"/>
      <c r="C210" s="180"/>
      <c r="D210" s="143"/>
      <c r="E210" s="181"/>
      <c r="F210" s="181"/>
      <c r="G210" s="181"/>
      <c r="H210" s="181"/>
      <c r="I210" s="84"/>
    </row>
    <row r="211" spans="1:9" ht="12.75">
      <c r="A211" s="180"/>
      <c r="B211" s="180"/>
      <c r="C211" s="180"/>
      <c r="D211" s="143"/>
      <c r="E211" s="181"/>
      <c r="F211" s="181"/>
      <c r="G211" s="181"/>
      <c r="H211" s="181"/>
      <c r="I211" s="84"/>
    </row>
    <row r="212" spans="1:9" ht="12.75">
      <c r="A212" s="180"/>
      <c r="B212" s="180"/>
      <c r="C212" s="180"/>
      <c r="D212" s="143"/>
      <c r="E212" s="181"/>
      <c r="F212" s="181"/>
      <c r="G212" s="181"/>
      <c r="H212" s="181"/>
      <c r="I212" s="84"/>
    </row>
    <row r="213" spans="1:9" ht="12.75">
      <c r="A213" s="180"/>
      <c r="B213" s="180"/>
      <c r="C213" s="180"/>
      <c r="D213" s="143"/>
      <c r="E213" s="181"/>
      <c r="F213" s="181"/>
      <c r="G213" s="181"/>
      <c r="H213" s="181"/>
      <c r="I213" s="84"/>
    </row>
    <row r="214" spans="1:9" ht="12.75">
      <c r="A214" s="180"/>
      <c r="B214" s="180"/>
      <c r="C214" s="180"/>
      <c r="D214" s="143"/>
      <c r="E214" s="181"/>
      <c r="F214" s="181"/>
      <c r="G214" s="181"/>
      <c r="H214" s="181"/>
      <c r="I214" s="84"/>
    </row>
    <row r="215" spans="1:9" ht="12.75">
      <c r="A215" s="180"/>
      <c r="B215" s="180"/>
      <c r="C215" s="180"/>
      <c r="D215" s="143"/>
      <c r="E215" s="181"/>
      <c r="F215" s="181"/>
      <c r="G215" s="181"/>
      <c r="H215" s="181"/>
      <c r="I215" s="84"/>
    </row>
    <row r="216" spans="1:9" ht="12.75">
      <c r="A216" s="180"/>
      <c r="B216" s="180"/>
      <c r="C216" s="180"/>
      <c r="D216" s="143"/>
      <c r="E216" s="181"/>
      <c r="F216" s="181"/>
      <c r="G216" s="181"/>
      <c r="H216" s="181"/>
      <c r="I216" s="84"/>
    </row>
    <row r="217" spans="1:9" ht="12.75">
      <c r="A217" s="180"/>
      <c r="B217" s="180"/>
      <c r="C217" s="180"/>
      <c r="D217" s="143"/>
      <c r="E217" s="181"/>
      <c r="F217" s="181"/>
      <c r="G217" s="181"/>
      <c r="H217" s="181"/>
      <c r="I217" s="84"/>
    </row>
    <row r="218" spans="1:9" ht="12.75">
      <c r="A218" s="180"/>
      <c r="B218" s="180"/>
      <c r="C218" s="180"/>
      <c r="D218" s="143"/>
      <c r="E218" s="181"/>
      <c r="F218" s="181"/>
      <c r="G218" s="181"/>
      <c r="H218" s="181"/>
      <c r="I218" s="84"/>
    </row>
    <row r="219" spans="1:9" ht="12.75">
      <c r="A219" s="180"/>
      <c r="B219" s="180"/>
      <c r="C219" s="180"/>
      <c r="D219" s="143"/>
      <c r="E219" s="181"/>
      <c r="F219" s="181"/>
      <c r="G219" s="181"/>
      <c r="H219" s="181"/>
      <c r="I219" s="84"/>
    </row>
    <row r="220" spans="1:9" ht="12.75">
      <c r="A220" s="180"/>
      <c r="B220" s="180"/>
      <c r="C220" s="180"/>
      <c r="D220" s="143"/>
      <c r="E220" s="181"/>
      <c r="F220" s="181"/>
      <c r="G220" s="181"/>
      <c r="H220" s="181"/>
      <c r="I220" s="84"/>
    </row>
    <row r="221" spans="1:9" ht="12.75">
      <c r="A221" s="180"/>
      <c r="B221" s="180"/>
      <c r="C221" s="180"/>
      <c r="D221" s="143"/>
      <c r="E221" s="181"/>
      <c r="F221" s="181"/>
      <c r="G221" s="181"/>
      <c r="H221" s="181"/>
      <c r="I221" s="84"/>
    </row>
    <row r="222" spans="1:9" ht="12.75">
      <c r="A222" s="302"/>
      <c r="B222" s="302"/>
      <c r="C222" s="302"/>
      <c r="D222" s="143"/>
      <c r="E222" s="181"/>
      <c r="F222" s="303"/>
      <c r="G222" s="303"/>
      <c r="H222" s="303"/>
      <c r="I222" s="84"/>
    </row>
    <row r="223" spans="1:9" ht="12.75">
      <c r="A223" s="179"/>
      <c r="B223" s="179"/>
      <c r="C223" s="179"/>
      <c r="D223" s="273"/>
      <c r="E223" s="274"/>
      <c r="F223" s="274"/>
      <c r="G223" s="274"/>
      <c r="H223" s="274"/>
      <c r="I223" s="275"/>
    </row>
    <row r="224" spans="1:9" ht="12.75">
      <c r="A224" s="180"/>
      <c r="B224" s="180"/>
      <c r="C224" s="180"/>
      <c r="D224" s="143"/>
      <c r="E224" s="181"/>
      <c r="F224" s="181"/>
      <c r="G224" s="181"/>
      <c r="H224" s="181"/>
      <c r="I224" s="84"/>
    </row>
    <row r="225" spans="1:9" ht="12.75">
      <c r="A225" s="180"/>
      <c r="B225" s="180"/>
      <c r="C225" s="180"/>
      <c r="D225" s="143"/>
      <c r="E225" s="181"/>
      <c r="F225" s="181"/>
      <c r="G225" s="181"/>
      <c r="H225" s="181"/>
      <c r="I225" s="84"/>
    </row>
    <row r="226" spans="1:9" ht="12.75">
      <c r="A226" s="279"/>
      <c r="B226" s="279"/>
      <c r="C226" s="279"/>
      <c r="D226" s="280"/>
      <c r="E226" s="281"/>
      <c r="F226" s="281"/>
      <c r="G226" s="281"/>
      <c r="H226" s="281"/>
      <c r="I226" s="282"/>
    </row>
    <row r="227" spans="1:9" ht="12.75">
      <c r="A227" s="286"/>
      <c r="B227" s="286"/>
      <c r="C227" s="286"/>
      <c r="D227" s="284"/>
      <c r="E227" s="287"/>
      <c r="F227" s="287"/>
      <c r="G227" s="287"/>
      <c r="H227" s="287"/>
      <c r="I227" s="277"/>
    </row>
    <row r="228" spans="1:9" ht="12.75">
      <c r="A228" s="179"/>
      <c r="B228" s="179"/>
      <c r="C228" s="179"/>
      <c r="D228" s="273"/>
      <c r="E228" s="274"/>
      <c r="F228" s="274"/>
      <c r="G228" s="274"/>
      <c r="H228" s="274"/>
      <c r="I228" s="304"/>
    </row>
    <row r="229" spans="1:9" ht="12.75">
      <c r="A229" s="180"/>
      <c r="B229" s="180"/>
      <c r="C229" s="180"/>
      <c r="D229" s="143"/>
      <c r="E229" s="181"/>
      <c r="F229" s="181"/>
      <c r="G229" s="181"/>
      <c r="H229" s="181"/>
      <c r="I229" s="84"/>
    </row>
    <row r="230" spans="1:9" ht="12.75">
      <c r="A230" s="180"/>
      <c r="B230" s="180"/>
      <c r="C230" s="180"/>
      <c r="D230" s="143"/>
      <c r="E230" s="181"/>
      <c r="F230" s="181"/>
      <c r="G230" s="181"/>
      <c r="H230" s="181"/>
      <c r="I230" s="84"/>
    </row>
    <row r="231" spans="1:9" ht="12.75">
      <c r="A231" s="180"/>
      <c r="B231" s="180"/>
      <c r="C231" s="180"/>
      <c r="D231" s="143"/>
      <c r="E231" s="181"/>
      <c r="F231" s="181"/>
      <c r="G231" s="181"/>
      <c r="H231" s="181"/>
      <c r="I231" s="84"/>
    </row>
    <row r="232" spans="1:9" ht="12.75">
      <c r="A232" s="180"/>
      <c r="B232" s="180"/>
      <c r="C232" s="180"/>
      <c r="D232" s="143"/>
      <c r="E232" s="181"/>
      <c r="F232" s="181"/>
      <c r="G232" s="181"/>
      <c r="H232" s="181"/>
      <c r="I232" s="84"/>
    </row>
    <row r="233" spans="1:9" ht="12.75">
      <c r="A233" s="180"/>
      <c r="B233" s="180"/>
      <c r="C233" s="180"/>
      <c r="D233" s="143"/>
      <c r="E233" s="181"/>
      <c r="F233" s="181"/>
      <c r="G233" s="181"/>
      <c r="H233" s="181"/>
      <c r="I233" s="84"/>
    </row>
    <row r="234" spans="1:9" ht="12.75">
      <c r="A234" s="180"/>
      <c r="B234" s="180"/>
      <c r="C234" s="180"/>
      <c r="D234" s="143"/>
      <c r="E234" s="181"/>
      <c r="F234" s="181"/>
      <c r="G234" s="181"/>
      <c r="H234" s="181"/>
      <c r="I234" s="84"/>
    </row>
    <row r="235" spans="1:9" ht="12.75">
      <c r="A235" s="180"/>
      <c r="B235" s="180"/>
      <c r="C235" s="180"/>
      <c r="D235" s="143"/>
      <c r="E235" s="181"/>
      <c r="F235" s="181"/>
      <c r="G235" s="181"/>
      <c r="H235" s="181"/>
      <c r="I235" s="84"/>
    </row>
    <row r="236" spans="1:9" ht="12.75">
      <c r="A236" s="180"/>
      <c r="B236" s="180"/>
      <c r="C236" s="180"/>
      <c r="D236" s="143"/>
      <c r="E236" s="181"/>
      <c r="F236" s="181"/>
      <c r="G236" s="181"/>
      <c r="H236" s="181"/>
      <c r="I236" s="84"/>
    </row>
    <row r="237" spans="1:9" ht="12.75">
      <c r="A237" s="180"/>
      <c r="B237" s="180"/>
      <c r="C237" s="180"/>
      <c r="D237" s="143"/>
      <c r="E237" s="181"/>
      <c r="F237" s="181"/>
      <c r="G237" s="181"/>
      <c r="H237" s="181"/>
      <c r="I237" s="84"/>
    </row>
    <row r="238" spans="1:9" ht="12.75">
      <c r="A238" s="180"/>
      <c r="B238" s="180"/>
      <c r="C238" s="180"/>
      <c r="D238" s="143"/>
      <c r="E238" s="181"/>
      <c r="F238" s="181"/>
      <c r="G238" s="181"/>
      <c r="H238" s="181"/>
      <c r="I238" s="84"/>
    </row>
    <row r="239" spans="1:9" ht="12.75">
      <c r="A239" s="279"/>
      <c r="B239" s="279"/>
      <c r="C239" s="279"/>
      <c r="D239" s="280"/>
      <c r="E239" s="281"/>
      <c r="F239" s="281"/>
      <c r="G239" s="281"/>
      <c r="H239" s="281"/>
      <c r="I239" s="282"/>
    </row>
    <row r="240" spans="1:9" ht="12.75">
      <c r="A240" s="283"/>
      <c r="B240" s="283"/>
      <c r="C240" s="283"/>
      <c r="D240" s="284"/>
      <c r="E240" s="285"/>
      <c r="F240" s="285"/>
      <c r="G240" s="285"/>
      <c r="H240" s="285"/>
      <c r="I240" s="277"/>
    </row>
    <row r="241" spans="1:9" ht="12.75">
      <c r="A241" s="283"/>
      <c r="B241" s="283"/>
      <c r="C241" s="283"/>
      <c r="D241" s="284"/>
      <c r="E241" s="285"/>
      <c r="F241" s="285"/>
      <c r="G241" s="285"/>
      <c r="H241" s="285"/>
      <c r="I241" s="277"/>
    </row>
    <row r="242" spans="1:9" ht="12.75">
      <c r="A242" s="283"/>
      <c r="B242" s="283"/>
      <c r="C242" s="283"/>
      <c r="D242" s="284"/>
      <c r="E242" s="285"/>
      <c r="F242" s="285"/>
      <c r="G242" s="285"/>
      <c r="H242" s="285"/>
      <c r="I242" s="277"/>
    </row>
    <row r="243" spans="1:9" ht="12.75">
      <c r="A243" s="283"/>
      <c r="B243" s="283"/>
      <c r="C243" s="283"/>
      <c r="D243" s="284"/>
      <c r="E243" s="285"/>
      <c r="F243" s="285"/>
      <c r="G243" s="285"/>
      <c r="H243" s="285"/>
      <c r="I243" s="277"/>
    </row>
    <row r="244" spans="1:9" ht="12.75">
      <c r="A244" s="283"/>
      <c r="B244" s="283"/>
      <c r="C244" s="283"/>
      <c r="D244" s="284"/>
      <c r="E244" s="285"/>
      <c r="F244" s="285"/>
      <c r="G244" s="285"/>
      <c r="H244" s="285"/>
      <c r="I244" s="277"/>
    </row>
    <row r="245" spans="1:9" ht="12.75">
      <c r="A245" s="283"/>
      <c r="B245" s="283"/>
      <c r="C245" s="283"/>
      <c r="D245" s="284"/>
      <c r="E245" s="285"/>
      <c r="F245" s="285"/>
      <c r="G245" s="285"/>
      <c r="H245" s="285"/>
      <c r="I245" s="277"/>
    </row>
    <row r="246" spans="1:9" ht="12.75">
      <c r="A246" s="283"/>
      <c r="B246" s="283"/>
      <c r="C246" s="283"/>
      <c r="D246" s="284"/>
      <c r="E246" s="285"/>
      <c r="F246" s="285"/>
      <c r="G246" s="285"/>
      <c r="H246" s="285"/>
      <c r="I246" s="277"/>
    </row>
    <row r="247" spans="1:9" ht="12.75">
      <c r="A247" s="283"/>
      <c r="B247" s="283"/>
      <c r="C247" s="283"/>
      <c r="D247" s="284"/>
      <c r="E247" s="285"/>
      <c r="F247" s="285"/>
      <c r="G247" s="285"/>
      <c r="H247" s="285"/>
      <c r="I247" s="277"/>
    </row>
    <row r="248" spans="1:9" ht="12.75">
      <c r="A248" s="279"/>
      <c r="B248" s="279"/>
      <c r="C248" s="279"/>
      <c r="D248" s="280"/>
      <c r="E248" s="281"/>
      <c r="F248" s="281"/>
      <c r="G248" s="281"/>
      <c r="H248" s="281"/>
      <c r="I248" s="282"/>
    </row>
    <row r="249" spans="1:9" ht="12.75">
      <c r="A249" s="283"/>
      <c r="B249" s="283"/>
      <c r="C249" s="283"/>
      <c r="D249" s="284"/>
      <c r="E249" s="285"/>
      <c r="F249" s="285"/>
      <c r="G249" s="285"/>
      <c r="H249" s="285"/>
      <c r="I249" s="277"/>
    </row>
    <row r="250" spans="1:9" ht="12.75">
      <c r="A250" s="157"/>
      <c r="B250" s="150"/>
      <c r="C250" s="150"/>
      <c r="D250" s="151"/>
      <c r="E250" s="272"/>
      <c r="F250" s="272"/>
      <c r="G250" s="272"/>
      <c r="H250" s="272"/>
      <c r="I250" s="84"/>
    </row>
    <row r="251" spans="1:9" ht="12.75">
      <c r="A251" s="179"/>
      <c r="B251" s="179"/>
      <c r="C251" s="179"/>
      <c r="D251" s="273"/>
      <c r="E251" s="274"/>
      <c r="F251" s="274"/>
      <c r="G251" s="274"/>
      <c r="H251" s="274"/>
      <c r="I251" s="275"/>
    </row>
    <row r="252" spans="1:9" ht="12.75">
      <c r="A252" s="180"/>
      <c r="B252" s="180"/>
      <c r="C252" s="180"/>
      <c r="D252" s="143"/>
      <c r="E252" s="181"/>
      <c r="F252" s="181"/>
      <c r="G252" s="181"/>
      <c r="H252" s="181"/>
      <c r="I252" s="84"/>
    </row>
    <row r="253" spans="1:9" ht="12.75">
      <c r="A253" s="180"/>
      <c r="B253" s="180"/>
      <c r="C253" s="180"/>
      <c r="D253" s="143"/>
      <c r="E253" s="181"/>
      <c r="F253" s="181"/>
      <c r="G253" s="181"/>
      <c r="H253" s="181"/>
      <c r="I253" s="84"/>
    </row>
    <row r="254" spans="1:8" ht="12.75">
      <c r="A254" s="146"/>
      <c r="B254" s="146"/>
      <c r="C254" s="146"/>
      <c r="D254" s="143"/>
      <c r="E254" s="170"/>
      <c r="F254" s="170"/>
      <c r="G254" s="170"/>
      <c r="H254" s="170"/>
    </row>
    <row r="255" spans="1:8" ht="12.75">
      <c r="A255" s="146"/>
      <c r="B255" s="146"/>
      <c r="C255" s="146"/>
      <c r="D255" s="143"/>
      <c r="E255" s="170"/>
      <c r="F255" s="170"/>
      <c r="G255" s="170"/>
      <c r="H255" s="170"/>
    </row>
    <row r="256" spans="1:8" ht="12.75">
      <c r="A256" s="146"/>
      <c r="B256" s="146"/>
      <c r="C256" s="146"/>
      <c r="D256" s="143"/>
      <c r="E256" s="170"/>
      <c r="F256" s="170"/>
      <c r="G256" s="170"/>
      <c r="H256" s="170"/>
    </row>
    <row r="257" spans="1:8" ht="12.75">
      <c r="A257" s="146"/>
      <c r="B257" s="146"/>
      <c r="C257" s="146"/>
      <c r="D257" s="143"/>
      <c r="E257" s="170"/>
      <c r="F257" s="170"/>
      <c r="G257" s="170"/>
      <c r="H257" s="170"/>
    </row>
    <row r="258" spans="1:8" ht="12.75">
      <c r="A258" s="146"/>
      <c r="B258" s="146"/>
      <c r="C258" s="146"/>
      <c r="D258" s="143"/>
      <c r="E258" s="170"/>
      <c r="F258" s="170"/>
      <c r="G258" s="170"/>
      <c r="H258" s="170"/>
    </row>
    <row r="259" spans="1:8" ht="12.75">
      <c r="A259" s="146"/>
      <c r="B259" s="146"/>
      <c r="C259" s="146"/>
      <c r="D259" s="143"/>
      <c r="E259" s="170"/>
      <c r="F259" s="170"/>
      <c r="G259" s="170"/>
      <c r="H259" s="170"/>
    </row>
    <row r="260" spans="1:8" ht="12.75">
      <c r="A260" s="146"/>
      <c r="B260" s="146"/>
      <c r="C260" s="146"/>
      <c r="D260" s="143"/>
      <c r="E260" s="170"/>
      <c r="F260" s="170"/>
      <c r="G260" s="170"/>
      <c r="H260" s="170"/>
    </row>
    <row r="261" spans="1:8" ht="12.75">
      <c r="A261" s="160"/>
      <c r="B261" s="160"/>
      <c r="C261" s="160"/>
      <c r="D261" s="143"/>
      <c r="E261" s="144"/>
      <c r="F261" s="144"/>
      <c r="G261" s="144"/>
      <c r="H261" s="144"/>
    </row>
    <row r="262" spans="1:9" ht="12.75">
      <c r="A262" s="168"/>
      <c r="B262" s="168"/>
      <c r="C262" s="168"/>
      <c r="D262" s="138"/>
      <c r="E262" s="169"/>
      <c r="F262" s="169"/>
      <c r="G262" s="169"/>
      <c r="H262" s="169"/>
      <c r="I262" s="119"/>
    </row>
    <row r="263" spans="1:8" ht="12.75">
      <c r="A263" s="146"/>
      <c r="B263" s="146"/>
      <c r="C263" s="146"/>
      <c r="D263" s="143"/>
      <c r="E263" s="170"/>
      <c r="F263" s="170"/>
      <c r="G263" s="170"/>
      <c r="H263" s="170"/>
    </row>
    <row r="264" spans="1:8" ht="12.75">
      <c r="A264" s="146"/>
      <c r="B264" s="146"/>
      <c r="C264" s="146"/>
      <c r="D264" s="143"/>
      <c r="E264" s="170"/>
      <c r="F264" s="170"/>
      <c r="G264" s="170"/>
      <c r="H264" s="170"/>
    </row>
    <row r="265" spans="1:8" ht="12.75">
      <c r="A265" s="146"/>
      <c r="B265" s="146"/>
      <c r="C265" s="146"/>
      <c r="D265" s="143"/>
      <c r="E265" s="170"/>
      <c r="F265" s="170"/>
      <c r="G265" s="170"/>
      <c r="H265" s="170"/>
    </row>
    <row r="266" spans="1:8" ht="12.75">
      <c r="A266" s="146"/>
      <c r="B266" s="146"/>
      <c r="C266" s="146"/>
      <c r="D266" s="143"/>
      <c r="E266" s="170"/>
      <c r="F266" s="170"/>
      <c r="G266" s="170"/>
      <c r="H266" s="170"/>
    </row>
    <row r="267" spans="1:8" ht="12.75">
      <c r="A267" s="146"/>
      <c r="B267" s="146"/>
      <c r="C267" s="146"/>
      <c r="D267" s="143"/>
      <c r="E267" s="170"/>
      <c r="F267" s="170"/>
      <c r="G267" s="170"/>
      <c r="H267" s="170"/>
    </row>
    <row r="268" spans="1:8" ht="12.75">
      <c r="A268" s="146"/>
      <c r="B268" s="146"/>
      <c r="C268" s="146"/>
      <c r="D268" s="143"/>
      <c r="E268" s="170"/>
      <c r="F268" s="170"/>
      <c r="G268" s="170"/>
      <c r="H268" s="170"/>
    </row>
    <row r="269" spans="1:8" ht="12.75">
      <c r="A269" s="146"/>
      <c r="B269" s="146"/>
      <c r="C269" s="146"/>
      <c r="D269" s="143"/>
      <c r="E269" s="170"/>
      <c r="F269" s="170"/>
      <c r="G269" s="170"/>
      <c r="H269" s="170"/>
    </row>
    <row r="270" spans="1:8" ht="12.75">
      <c r="A270" s="146"/>
      <c r="B270" s="146"/>
      <c r="C270" s="146"/>
      <c r="D270" s="143"/>
      <c r="E270" s="170"/>
      <c r="F270" s="170"/>
      <c r="G270" s="170"/>
      <c r="H270" s="170"/>
    </row>
    <row r="271" spans="1:8" ht="12.75">
      <c r="A271" s="146"/>
      <c r="B271" s="146"/>
      <c r="C271" s="146"/>
      <c r="D271" s="143"/>
      <c r="E271" s="170"/>
      <c r="F271" s="170"/>
      <c r="G271" s="170"/>
      <c r="H271" s="170"/>
    </row>
    <row r="272" spans="1:8" ht="12.75">
      <c r="A272" s="146"/>
      <c r="B272" s="146"/>
      <c r="C272" s="146"/>
      <c r="D272" s="143"/>
      <c r="E272" s="170"/>
      <c r="F272" s="170"/>
      <c r="G272" s="170"/>
      <c r="H272" s="170"/>
    </row>
    <row r="273" spans="1:8" ht="12.75">
      <c r="A273" s="146"/>
      <c r="B273" s="146"/>
      <c r="C273" s="146"/>
      <c r="D273" s="143"/>
      <c r="E273" s="170"/>
      <c r="F273" s="170"/>
      <c r="G273" s="170"/>
      <c r="H273" s="170"/>
    </row>
    <row r="274" spans="1:8" ht="12.75">
      <c r="A274" s="146"/>
      <c r="B274" s="146"/>
      <c r="C274" s="146"/>
      <c r="D274" s="143"/>
      <c r="E274" s="170"/>
      <c r="F274" s="170"/>
      <c r="G274" s="170"/>
      <c r="H274" s="170"/>
    </row>
    <row r="275" spans="1:8" ht="12.75">
      <c r="A275" s="146"/>
      <c r="B275" s="146"/>
      <c r="C275" s="146"/>
      <c r="D275" s="143"/>
      <c r="E275" s="170"/>
      <c r="F275" s="170"/>
      <c r="G275" s="170"/>
      <c r="H275" s="170"/>
    </row>
    <row r="276" spans="1:9" ht="12.75">
      <c r="A276" s="168"/>
      <c r="B276" s="168"/>
      <c r="C276" s="168"/>
      <c r="D276" s="138"/>
      <c r="E276" s="169"/>
      <c r="F276" s="169"/>
      <c r="G276" s="169"/>
      <c r="H276" s="169"/>
      <c r="I276" s="119"/>
    </row>
    <row r="277" spans="1:8" ht="12.75">
      <c r="A277" s="160"/>
      <c r="B277" s="160"/>
      <c r="C277" s="160"/>
      <c r="D277" s="143"/>
      <c r="E277" s="144"/>
      <c r="F277" s="144"/>
      <c r="G277" s="144"/>
      <c r="H277" s="144"/>
    </row>
    <row r="278" spans="1:9" ht="12.75">
      <c r="A278" s="168"/>
      <c r="B278" s="168"/>
      <c r="C278" s="168"/>
      <c r="D278" s="140"/>
      <c r="E278" s="169"/>
      <c r="F278" s="169"/>
      <c r="G278" s="169"/>
      <c r="H278" s="169"/>
      <c r="I278" s="119"/>
    </row>
    <row r="279" spans="1:8" ht="12.75">
      <c r="A279" s="146"/>
      <c r="B279" s="146"/>
      <c r="C279" s="146"/>
      <c r="D279" s="143"/>
      <c r="E279" s="170"/>
      <c r="F279" s="170"/>
      <c r="G279" s="170"/>
      <c r="H279" s="170"/>
    </row>
    <row r="280" spans="1:8" ht="12.75">
      <c r="A280" s="146"/>
      <c r="B280" s="146"/>
      <c r="C280" s="146"/>
      <c r="D280" s="143"/>
      <c r="E280" s="170"/>
      <c r="F280" s="170"/>
      <c r="G280" s="170"/>
      <c r="H280" s="170"/>
    </row>
    <row r="281" spans="1:8" ht="12.75">
      <c r="A281" s="160"/>
      <c r="B281" s="160"/>
      <c r="C281" s="160"/>
      <c r="D281" s="143"/>
      <c r="E281" s="144"/>
      <c r="F281" s="144"/>
      <c r="G281" s="144"/>
      <c r="H281" s="144"/>
    </row>
    <row r="282" spans="1:8" ht="12.75">
      <c r="A282" s="157"/>
      <c r="B282" s="150"/>
      <c r="C282" s="150"/>
      <c r="D282" s="151"/>
      <c r="E282" s="171"/>
      <c r="F282" s="171"/>
      <c r="G282" s="171"/>
      <c r="H282" s="171"/>
    </row>
    <row r="283" spans="1:9" ht="12.75">
      <c r="A283" s="174"/>
      <c r="B283" s="168"/>
      <c r="C283" s="175"/>
      <c r="D283" s="176"/>
      <c r="E283" s="169"/>
      <c r="F283" s="169"/>
      <c r="G283" s="169"/>
      <c r="H283" s="169"/>
      <c r="I283" s="119"/>
    </row>
    <row r="284" spans="1:8" ht="12.75">
      <c r="A284" s="146"/>
      <c r="B284" s="146"/>
      <c r="C284" s="146"/>
      <c r="D284" s="143"/>
      <c r="E284" s="170"/>
      <c r="F284" s="170"/>
      <c r="G284" s="170"/>
      <c r="H284" s="170"/>
    </row>
    <row r="285" spans="1:8" ht="12.75">
      <c r="A285" s="146"/>
      <c r="B285" s="146"/>
      <c r="C285" s="146"/>
      <c r="D285" s="143"/>
      <c r="E285" s="170"/>
      <c r="F285" s="170"/>
      <c r="G285" s="170"/>
      <c r="H285" s="170"/>
    </row>
    <row r="286" spans="1:8" ht="12.75">
      <c r="A286" s="146"/>
      <c r="B286" s="146"/>
      <c r="C286" s="146"/>
      <c r="D286" s="143"/>
      <c r="E286" s="170"/>
      <c r="F286" s="170"/>
      <c r="G286" s="170"/>
      <c r="H286" s="170"/>
    </row>
    <row r="287" spans="1:8" ht="12.75">
      <c r="A287" s="146"/>
      <c r="B287" s="146"/>
      <c r="C287" s="146"/>
      <c r="D287" s="143"/>
      <c r="E287" s="144"/>
      <c r="F287" s="144"/>
      <c r="G287" s="144"/>
      <c r="H287" s="230"/>
    </row>
    <row r="288" spans="1:8" ht="12.75">
      <c r="A288" s="146"/>
      <c r="B288" s="146"/>
      <c r="C288" s="146"/>
      <c r="D288" s="143"/>
      <c r="E288" s="170"/>
      <c r="F288" s="170"/>
      <c r="G288" s="170"/>
      <c r="H288" s="170"/>
    </row>
    <row r="289" spans="1:8" ht="12.75">
      <c r="A289" s="146"/>
      <c r="B289" s="146"/>
      <c r="C289" s="146"/>
      <c r="D289" s="143"/>
      <c r="E289" s="170"/>
      <c r="F289" s="170"/>
      <c r="G289" s="170"/>
      <c r="H289" s="170"/>
    </row>
    <row r="290" spans="1:8" ht="12.75">
      <c r="A290" s="146"/>
      <c r="B290" s="146"/>
      <c r="C290" s="146"/>
      <c r="D290" s="143"/>
      <c r="E290" s="170"/>
      <c r="F290" s="170"/>
      <c r="G290" s="170"/>
      <c r="H290" s="170"/>
    </row>
    <row r="291" spans="1:8" ht="12.75">
      <c r="A291" s="146"/>
      <c r="B291" s="146"/>
      <c r="C291" s="146"/>
      <c r="D291" s="143"/>
      <c r="E291" s="170"/>
      <c r="F291" s="170"/>
      <c r="G291" s="170"/>
      <c r="H291" s="170"/>
    </row>
    <row r="292" spans="1:8" ht="12.75">
      <c r="A292" s="146"/>
      <c r="B292" s="146"/>
      <c r="C292" s="146"/>
      <c r="D292" s="143"/>
      <c r="E292" s="170"/>
      <c r="F292" s="170"/>
      <c r="G292" s="170"/>
      <c r="H292" s="170"/>
    </row>
    <row r="293" spans="1:8" ht="12.75">
      <c r="A293" s="146"/>
      <c r="B293" s="146"/>
      <c r="C293" s="146"/>
      <c r="D293" s="143"/>
      <c r="E293" s="170"/>
      <c r="F293" s="170"/>
      <c r="G293" s="170"/>
      <c r="H293" s="170"/>
    </row>
    <row r="294" spans="1:8" ht="12.75">
      <c r="A294" s="146"/>
      <c r="B294" s="146"/>
      <c r="C294" s="146"/>
      <c r="D294" s="143"/>
      <c r="E294" s="170"/>
      <c r="F294" s="170"/>
      <c r="G294" s="170"/>
      <c r="H294" s="170"/>
    </row>
    <row r="295" spans="1:8" ht="12.75">
      <c r="A295" s="146"/>
      <c r="B295" s="146"/>
      <c r="C295" s="146"/>
      <c r="D295" s="143"/>
      <c r="E295" s="170"/>
      <c r="F295" s="170"/>
      <c r="G295" s="170"/>
      <c r="H295" s="170"/>
    </row>
    <row r="296" spans="1:8" ht="12.75">
      <c r="A296" s="146"/>
      <c r="B296" s="146"/>
      <c r="C296" s="146"/>
      <c r="D296" s="143"/>
      <c r="E296" s="170"/>
      <c r="F296" s="170"/>
      <c r="G296" s="170"/>
      <c r="H296" s="170"/>
    </row>
    <row r="297" spans="1:8" ht="12.75">
      <c r="A297" s="146"/>
      <c r="B297" s="146"/>
      <c r="C297" s="146"/>
      <c r="D297" s="143"/>
      <c r="E297" s="170"/>
      <c r="F297" s="170"/>
      <c r="G297" s="170"/>
      <c r="H297" s="170"/>
    </row>
    <row r="298" spans="1:8" ht="12.75">
      <c r="A298" s="146"/>
      <c r="B298" s="146"/>
      <c r="C298" s="146"/>
      <c r="D298" s="143"/>
      <c r="E298" s="170"/>
      <c r="F298" s="170"/>
      <c r="G298" s="170"/>
      <c r="H298" s="170"/>
    </row>
    <row r="299" spans="1:9" ht="12.75">
      <c r="A299" s="168"/>
      <c r="B299" s="168"/>
      <c r="C299" s="168"/>
      <c r="D299" s="138"/>
      <c r="E299" s="169"/>
      <c r="F299" s="169"/>
      <c r="G299" s="169"/>
      <c r="H299" s="169"/>
      <c r="I299" s="119"/>
    </row>
    <row r="300" spans="1:8" ht="12.75">
      <c r="A300" s="146"/>
      <c r="B300" s="146"/>
      <c r="C300" s="146"/>
      <c r="D300" s="143"/>
      <c r="E300" s="170"/>
      <c r="F300" s="170"/>
      <c r="G300" s="170"/>
      <c r="H300" s="170"/>
    </row>
    <row r="301" spans="1:8" ht="12.75">
      <c r="A301" s="146"/>
      <c r="B301" s="146"/>
      <c r="C301" s="146"/>
      <c r="D301" s="143"/>
      <c r="E301" s="170"/>
      <c r="F301" s="170"/>
      <c r="G301" s="170"/>
      <c r="H301" s="170"/>
    </row>
    <row r="302" spans="1:8" ht="12.75">
      <c r="A302" s="146"/>
      <c r="B302" s="146"/>
      <c r="C302" s="146"/>
      <c r="D302" s="143"/>
      <c r="E302" s="170"/>
      <c r="F302" s="170"/>
      <c r="G302" s="170"/>
      <c r="H302" s="170"/>
    </row>
    <row r="303" spans="1:8" ht="12.75">
      <c r="A303" s="160"/>
      <c r="B303" s="160"/>
      <c r="C303" s="160"/>
      <c r="D303" s="143"/>
      <c r="E303" s="144"/>
      <c r="F303" s="144"/>
      <c r="G303" s="144"/>
      <c r="H303" s="144"/>
    </row>
    <row r="304" spans="1:8" ht="12.75">
      <c r="A304" s="146"/>
      <c r="B304" s="146"/>
      <c r="C304" s="146"/>
      <c r="D304" s="143"/>
      <c r="E304" s="170"/>
      <c r="F304" s="170"/>
      <c r="G304" s="170"/>
      <c r="H304" s="170"/>
    </row>
    <row r="305" spans="1:8" ht="12.75">
      <c r="A305" s="146"/>
      <c r="B305" s="146"/>
      <c r="C305" s="146"/>
      <c r="D305" s="143"/>
      <c r="E305" s="170"/>
      <c r="F305" s="170"/>
      <c r="G305" s="170"/>
      <c r="H305" s="170"/>
    </row>
    <row r="306" spans="1:8" ht="12.75">
      <c r="A306" s="146"/>
      <c r="B306" s="146"/>
      <c r="C306" s="146"/>
      <c r="D306" s="143"/>
      <c r="E306" s="170"/>
      <c r="F306" s="170"/>
      <c r="G306" s="170"/>
      <c r="H306" s="170"/>
    </row>
    <row r="307" spans="1:8" ht="12.75">
      <c r="A307" s="146"/>
      <c r="B307" s="146"/>
      <c r="C307" s="146"/>
      <c r="D307" s="143"/>
      <c r="E307" s="170"/>
      <c r="F307" s="170"/>
      <c r="G307" s="170"/>
      <c r="H307" s="170"/>
    </row>
    <row r="308" spans="1:8" ht="12.75">
      <c r="A308" s="160"/>
      <c r="B308" s="160"/>
      <c r="C308" s="160"/>
      <c r="D308" s="143"/>
      <c r="E308" s="144"/>
      <c r="F308" s="144"/>
      <c r="G308" s="144"/>
      <c r="H308" s="144"/>
    </row>
    <row r="309" spans="1:8" ht="12.75">
      <c r="A309" s="160"/>
      <c r="B309" s="160"/>
      <c r="C309" s="160"/>
      <c r="D309" s="143"/>
      <c r="E309" s="144"/>
      <c r="F309" s="170"/>
      <c r="G309" s="170"/>
      <c r="H309" s="144"/>
    </row>
    <row r="310" spans="1:8" ht="12.75">
      <c r="A310" s="146"/>
      <c r="B310" s="168"/>
      <c r="C310" s="146"/>
      <c r="D310" s="143"/>
      <c r="E310" s="170"/>
      <c r="F310" s="170"/>
      <c r="G310" s="170"/>
      <c r="H310" s="170"/>
    </row>
    <row r="311" spans="1:8" ht="12.75">
      <c r="A311" s="146"/>
      <c r="B311" s="146"/>
      <c r="C311" s="146"/>
      <c r="D311" s="143"/>
      <c r="E311" s="170"/>
      <c r="F311" s="170"/>
      <c r="G311" s="170"/>
      <c r="H311" s="170"/>
    </row>
    <row r="312" spans="1:8" ht="12.75">
      <c r="A312" s="146"/>
      <c r="B312" s="146"/>
      <c r="C312" s="146"/>
      <c r="D312" s="143"/>
      <c r="E312" s="170"/>
      <c r="F312" s="170"/>
      <c r="G312" s="170"/>
      <c r="H312" s="170"/>
    </row>
    <row r="313" spans="1:8" ht="12.75">
      <c r="A313" s="146"/>
      <c r="B313" s="146"/>
      <c r="C313" s="146"/>
      <c r="D313" s="143"/>
      <c r="E313" s="170"/>
      <c r="F313" s="170"/>
      <c r="G313" s="170"/>
      <c r="H313" s="170"/>
    </row>
    <row r="314" spans="1:9" ht="12.75">
      <c r="A314" s="168"/>
      <c r="B314" s="168"/>
      <c r="C314" s="168"/>
      <c r="D314" s="138"/>
      <c r="E314" s="169"/>
      <c r="F314" s="169"/>
      <c r="G314" s="169"/>
      <c r="H314" s="169"/>
      <c r="I314" s="119"/>
    </row>
    <row r="315" spans="1:8" ht="12.75">
      <c r="A315" s="146"/>
      <c r="B315" s="146"/>
      <c r="C315" s="146"/>
      <c r="D315" s="143"/>
      <c r="E315" s="170"/>
      <c r="F315" s="170"/>
      <c r="G315" s="170"/>
      <c r="H315" s="170"/>
    </row>
    <row r="316" spans="1:8" ht="12.75">
      <c r="A316" s="146"/>
      <c r="B316" s="146"/>
      <c r="C316" s="146"/>
      <c r="D316" s="143"/>
      <c r="E316" s="170"/>
      <c r="F316" s="170"/>
      <c r="G316" s="170"/>
      <c r="H316" s="170"/>
    </row>
    <row r="317" spans="1:8" ht="12.75">
      <c r="A317" s="146"/>
      <c r="B317" s="146"/>
      <c r="C317" s="146"/>
      <c r="D317" s="143"/>
      <c r="E317" s="170"/>
      <c r="F317" s="170"/>
      <c r="G317" s="170"/>
      <c r="H317" s="170"/>
    </row>
    <row r="318" spans="1:8" ht="12.75">
      <c r="A318" s="160"/>
      <c r="B318" s="160"/>
      <c r="C318" s="160"/>
      <c r="D318" s="143"/>
      <c r="E318" s="144"/>
      <c r="F318" s="144"/>
      <c r="G318" s="144"/>
      <c r="H318" s="170"/>
    </row>
    <row r="319" spans="1:8" ht="12.75">
      <c r="A319" s="146"/>
      <c r="B319" s="146"/>
      <c r="C319" s="146"/>
      <c r="D319" s="143"/>
      <c r="E319" s="170"/>
      <c r="F319" s="170"/>
      <c r="G319" s="170"/>
      <c r="H319" s="170"/>
    </row>
    <row r="320" spans="1:8" ht="12.75">
      <c r="A320" s="146"/>
      <c r="B320" s="146"/>
      <c r="C320" s="146"/>
      <c r="D320" s="143"/>
      <c r="E320" s="170"/>
      <c r="F320" s="170"/>
      <c r="G320" s="170"/>
      <c r="H320" s="170"/>
    </row>
    <row r="321" spans="1:8" ht="12.75">
      <c r="A321" s="146"/>
      <c r="B321" s="146"/>
      <c r="C321" s="146"/>
      <c r="D321" s="143"/>
      <c r="E321" s="170"/>
      <c r="F321" s="170"/>
      <c r="G321" s="170"/>
      <c r="H321" s="170"/>
    </row>
    <row r="322" spans="1:8" ht="12.75">
      <c r="A322" s="146"/>
      <c r="B322" s="146"/>
      <c r="C322" s="146"/>
      <c r="D322" s="143"/>
      <c r="E322" s="170"/>
      <c r="F322" s="170"/>
      <c r="G322" s="170"/>
      <c r="H322" s="170"/>
    </row>
    <row r="323" spans="1:8" ht="12.75">
      <c r="A323" s="146"/>
      <c r="B323" s="146"/>
      <c r="C323" s="146"/>
      <c r="D323" s="143"/>
      <c r="E323" s="170"/>
      <c r="F323" s="170"/>
      <c r="G323" s="170"/>
      <c r="H323" s="170"/>
    </row>
    <row r="324" spans="1:8" ht="12.75">
      <c r="A324" s="146"/>
      <c r="B324" s="146"/>
      <c r="C324" s="146"/>
      <c r="D324" s="143"/>
      <c r="E324" s="170"/>
      <c r="F324" s="170"/>
      <c r="G324" s="170"/>
      <c r="H324" s="170"/>
    </row>
    <row r="325" spans="1:8" ht="12.75">
      <c r="A325" s="146"/>
      <c r="B325" s="146"/>
      <c r="C325" s="146"/>
      <c r="D325" s="143"/>
      <c r="E325" s="170"/>
      <c r="F325" s="170"/>
      <c r="G325" s="170"/>
      <c r="H325" s="170"/>
    </row>
    <row r="326" spans="1:8" ht="12.75">
      <c r="A326" s="146"/>
      <c r="B326" s="146"/>
      <c r="C326" s="146"/>
      <c r="D326" s="143"/>
      <c r="E326" s="170"/>
      <c r="F326" s="170"/>
      <c r="G326" s="170"/>
      <c r="H326" s="170"/>
    </row>
    <row r="327" spans="1:8" ht="12.75">
      <c r="A327" s="160"/>
      <c r="B327" s="160"/>
      <c r="C327" s="160"/>
      <c r="D327" s="143"/>
      <c r="E327" s="144"/>
      <c r="F327" s="144"/>
      <c r="G327" s="144"/>
      <c r="H327" s="144"/>
    </row>
    <row r="328" spans="1:9" ht="12.75">
      <c r="A328" s="168"/>
      <c r="B328" s="168"/>
      <c r="C328" s="168"/>
      <c r="D328" s="138"/>
      <c r="E328" s="169"/>
      <c r="F328" s="169"/>
      <c r="G328" s="169"/>
      <c r="H328" s="169"/>
      <c r="I328" s="119"/>
    </row>
    <row r="329" spans="1:8" ht="12.75">
      <c r="A329" s="146"/>
      <c r="B329" s="146"/>
      <c r="C329" s="146"/>
      <c r="D329" s="143"/>
      <c r="E329" s="170"/>
      <c r="F329" s="170"/>
      <c r="G329" s="170"/>
      <c r="H329" s="170"/>
    </row>
    <row r="330" spans="1:8" ht="12.75">
      <c r="A330" s="146"/>
      <c r="B330" s="146"/>
      <c r="C330" s="146"/>
      <c r="D330" s="143"/>
      <c r="E330" s="170"/>
      <c r="F330" s="170"/>
      <c r="G330" s="170"/>
      <c r="H330" s="170"/>
    </row>
    <row r="331" spans="1:8" ht="12.75">
      <c r="A331" s="146"/>
      <c r="B331" s="146"/>
      <c r="C331" s="146"/>
      <c r="D331" s="143"/>
      <c r="E331" s="170"/>
      <c r="F331" s="170"/>
      <c r="G331" s="170"/>
      <c r="H331" s="170"/>
    </row>
    <row r="332" spans="1:8" ht="12.75">
      <c r="A332" s="146"/>
      <c r="B332" s="146"/>
      <c r="C332" s="146"/>
      <c r="D332" s="143"/>
      <c r="E332" s="170"/>
      <c r="F332" s="170"/>
      <c r="G332" s="170"/>
      <c r="H332" s="170"/>
    </row>
    <row r="333" spans="1:8" ht="12.75">
      <c r="A333" s="146"/>
      <c r="B333" s="146"/>
      <c r="C333" s="146"/>
      <c r="D333" s="143"/>
      <c r="E333" s="170"/>
      <c r="F333" s="170"/>
      <c r="G333" s="170"/>
      <c r="H333" s="170"/>
    </row>
    <row r="334" spans="1:8" ht="12.75">
      <c r="A334" s="146"/>
      <c r="B334" s="146"/>
      <c r="C334" s="146"/>
      <c r="D334" s="143"/>
      <c r="E334" s="170"/>
      <c r="F334" s="170"/>
      <c r="G334" s="170"/>
      <c r="H334" s="170"/>
    </row>
    <row r="335" spans="1:8" ht="12.75">
      <c r="A335" s="146"/>
      <c r="B335" s="146"/>
      <c r="C335" s="146"/>
      <c r="D335" s="143"/>
      <c r="E335" s="170"/>
      <c r="F335" s="170"/>
      <c r="G335" s="170"/>
      <c r="H335" s="170"/>
    </row>
    <row r="336" spans="1:8" ht="12.75">
      <c r="A336" s="146"/>
      <c r="B336" s="146"/>
      <c r="C336" s="146"/>
      <c r="D336" s="143"/>
      <c r="E336" s="170"/>
      <c r="F336" s="170"/>
      <c r="G336" s="170"/>
      <c r="H336" s="170"/>
    </row>
    <row r="337" spans="1:8" ht="12.75">
      <c r="A337" s="146"/>
      <c r="B337" s="146"/>
      <c r="C337" s="146"/>
      <c r="D337" s="143"/>
      <c r="E337" s="170"/>
      <c r="F337" s="170"/>
      <c r="G337" s="170"/>
      <c r="H337" s="170"/>
    </row>
    <row r="338" spans="1:8" ht="12.75">
      <c r="A338" s="146"/>
      <c r="B338" s="146"/>
      <c r="C338" s="146"/>
      <c r="D338" s="143"/>
      <c r="E338" s="170"/>
      <c r="F338" s="170"/>
      <c r="G338" s="170"/>
      <c r="H338" s="170"/>
    </row>
    <row r="339" spans="1:8" ht="12.75">
      <c r="A339" s="146"/>
      <c r="B339" s="146"/>
      <c r="C339" s="146"/>
      <c r="D339" s="143"/>
      <c r="E339" s="170"/>
      <c r="F339" s="170"/>
      <c r="G339" s="170"/>
      <c r="H339" s="170"/>
    </row>
    <row r="340" spans="1:8" ht="12.75">
      <c r="A340" s="146"/>
      <c r="B340" s="146"/>
      <c r="C340" s="146"/>
      <c r="D340" s="143"/>
      <c r="E340" s="170"/>
      <c r="F340" s="170"/>
      <c r="G340" s="170"/>
      <c r="H340" s="170"/>
    </row>
    <row r="341" spans="1:8" ht="12.75">
      <c r="A341" s="160"/>
      <c r="B341" s="160"/>
      <c r="C341" s="160"/>
      <c r="D341" s="143"/>
      <c r="E341" s="144"/>
      <c r="F341" s="144"/>
      <c r="G341" s="144"/>
      <c r="H341" s="144"/>
    </row>
    <row r="342" spans="1:8" ht="12.75">
      <c r="A342" s="160"/>
      <c r="B342" s="160"/>
      <c r="C342" s="160"/>
      <c r="D342" s="143"/>
      <c r="E342" s="144"/>
      <c r="F342" s="144"/>
      <c r="G342" s="144"/>
      <c r="H342" s="144"/>
    </row>
    <row r="343" spans="1:9" ht="12.75">
      <c r="A343" s="168"/>
      <c r="B343" s="168"/>
      <c r="C343" s="168"/>
      <c r="D343" s="138"/>
      <c r="E343" s="169"/>
      <c r="F343" s="169"/>
      <c r="G343" s="169"/>
      <c r="H343" s="169"/>
      <c r="I343" s="119"/>
    </row>
    <row r="344" spans="1:8" ht="12.75">
      <c r="A344" s="146"/>
      <c r="B344" s="146"/>
      <c r="C344" s="146"/>
      <c r="D344" s="143"/>
      <c r="E344" s="170"/>
      <c r="F344" s="170"/>
      <c r="G344" s="170"/>
      <c r="H344" s="170"/>
    </row>
    <row r="345" spans="1:9" ht="12.75">
      <c r="A345" s="168"/>
      <c r="B345" s="168"/>
      <c r="C345" s="168"/>
      <c r="D345" s="168"/>
      <c r="E345" s="169"/>
      <c r="F345" s="169"/>
      <c r="G345" s="169"/>
      <c r="H345" s="169"/>
      <c r="I345" s="119"/>
    </row>
    <row r="346" spans="1:8" ht="12.75">
      <c r="A346" s="146"/>
      <c r="B346" s="146"/>
      <c r="C346" s="146"/>
      <c r="D346" s="143"/>
      <c r="E346" s="170"/>
      <c r="F346" s="170"/>
      <c r="G346" s="170"/>
      <c r="H346" s="170"/>
    </row>
    <row r="347" spans="1:9" ht="12.75">
      <c r="A347" s="168"/>
      <c r="B347" s="168"/>
      <c r="C347" s="168"/>
      <c r="D347" s="140"/>
      <c r="E347" s="169"/>
      <c r="F347" s="169"/>
      <c r="G347" s="169"/>
      <c r="H347" s="169"/>
      <c r="I347" s="119"/>
    </row>
    <row r="348" spans="1:8" ht="12.75">
      <c r="A348" s="160"/>
      <c r="B348" s="160"/>
      <c r="C348" s="160"/>
      <c r="D348" s="212"/>
      <c r="E348" s="144"/>
      <c r="F348" s="144"/>
      <c r="G348" s="144"/>
      <c r="H348" s="144"/>
    </row>
    <row r="349" spans="1:8" ht="12.75">
      <c r="A349" s="146"/>
      <c r="B349" s="146"/>
      <c r="C349" s="146"/>
      <c r="D349" s="143"/>
      <c r="E349" s="170"/>
      <c r="F349" s="170"/>
      <c r="G349" s="170"/>
      <c r="H349" s="170"/>
    </row>
    <row r="350" spans="1:8" ht="12.75">
      <c r="A350" s="146"/>
      <c r="B350" s="146"/>
      <c r="C350" s="146"/>
      <c r="D350" s="143"/>
      <c r="E350" s="170"/>
      <c r="F350" s="170"/>
      <c r="G350" s="170"/>
      <c r="H350" s="170"/>
    </row>
    <row r="351" spans="1:8" ht="12.75">
      <c r="A351" s="146"/>
      <c r="B351" s="146"/>
      <c r="C351" s="146"/>
      <c r="D351" s="143"/>
      <c r="E351" s="170"/>
      <c r="F351" s="170"/>
      <c r="G351" s="170"/>
      <c r="H351" s="170"/>
    </row>
    <row r="352" spans="1:8" ht="12.75">
      <c r="A352" s="146"/>
      <c r="B352" s="146"/>
      <c r="C352" s="146"/>
      <c r="D352" s="143"/>
      <c r="E352" s="170"/>
      <c r="F352" s="170"/>
      <c r="G352" s="170"/>
      <c r="H352" s="170"/>
    </row>
    <row r="353" spans="1:8" ht="12.75">
      <c r="A353" s="146"/>
      <c r="B353" s="146"/>
      <c r="C353" s="146"/>
      <c r="D353" s="143"/>
      <c r="E353" s="170"/>
      <c r="F353" s="170"/>
      <c r="G353" s="170"/>
      <c r="H353" s="170"/>
    </row>
    <row r="354" spans="1:9" ht="12.75">
      <c r="A354" s="168"/>
      <c r="B354" s="168"/>
      <c r="C354" s="168"/>
      <c r="D354" s="138"/>
      <c r="E354" s="169"/>
      <c r="F354" s="169"/>
      <c r="G354" s="169"/>
      <c r="H354" s="169"/>
      <c r="I354" s="119"/>
    </row>
    <row r="355" spans="1:8" ht="12.75">
      <c r="A355" s="146"/>
      <c r="B355" s="146"/>
      <c r="C355" s="146"/>
      <c r="D355" s="143"/>
      <c r="E355" s="170"/>
      <c r="F355" s="170"/>
      <c r="G355" s="170"/>
      <c r="H355" s="170"/>
    </row>
    <row r="356" spans="1:8" ht="12.75">
      <c r="A356" s="157"/>
      <c r="B356" s="150"/>
      <c r="C356" s="150"/>
      <c r="D356" s="151"/>
      <c r="E356" s="171"/>
      <c r="F356" s="171"/>
      <c r="G356" s="171"/>
      <c r="H356" s="171"/>
    </row>
    <row r="357" spans="1:9" ht="12.75">
      <c r="A357" s="174"/>
      <c r="B357" s="168"/>
      <c r="C357" s="175"/>
      <c r="D357" s="176"/>
      <c r="E357" s="169"/>
      <c r="F357" s="169"/>
      <c r="G357" s="169"/>
      <c r="H357" s="169"/>
      <c r="I357" s="119"/>
    </row>
    <row r="358" spans="1:8" ht="12.75">
      <c r="A358" s="146"/>
      <c r="B358" s="146"/>
      <c r="C358" s="146"/>
      <c r="D358" s="143"/>
      <c r="E358" s="170"/>
      <c r="F358" s="170"/>
      <c r="G358" s="170"/>
      <c r="H358" s="170"/>
    </row>
    <row r="359" spans="1:8" ht="12.75">
      <c r="A359" s="146"/>
      <c r="B359" s="146"/>
      <c r="C359" s="146"/>
      <c r="D359" s="143"/>
      <c r="E359" s="170"/>
      <c r="F359" s="170"/>
      <c r="G359" s="170"/>
      <c r="H359" s="170"/>
    </row>
    <row r="360" spans="1:9" ht="12.75">
      <c r="A360" s="168"/>
      <c r="B360" s="168"/>
      <c r="C360" s="168"/>
      <c r="D360" s="120"/>
      <c r="E360" s="169"/>
      <c r="F360" s="169"/>
      <c r="G360" s="169"/>
      <c r="H360" s="169"/>
      <c r="I360" s="119"/>
    </row>
    <row r="361" spans="1:8" ht="12.75">
      <c r="A361" s="146"/>
      <c r="B361" s="146"/>
      <c r="C361" s="146"/>
      <c r="D361" s="212"/>
      <c r="E361" s="170"/>
      <c r="F361" s="170"/>
      <c r="G361" s="170"/>
      <c r="H361" s="170"/>
    </row>
    <row r="362" spans="1:8" ht="12.75">
      <c r="A362" s="157"/>
      <c r="B362" s="150"/>
      <c r="C362" s="150"/>
      <c r="D362" s="151"/>
      <c r="E362" s="171"/>
      <c r="F362" s="171"/>
      <c r="G362" s="171"/>
      <c r="H362" s="171"/>
    </row>
    <row r="363" spans="1:9" ht="12.75">
      <c r="A363" s="174"/>
      <c r="B363" s="168"/>
      <c r="C363" s="175"/>
      <c r="D363" s="182"/>
      <c r="E363" s="169"/>
      <c r="F363" s="169"/>
      <c r="G363" s="169"/>
      <c r="H363" s="169"/>
      <c r="I363" s="119"/>
    </row>
    <row r="364" spans="1:8" ht="12.75">
      <c r="A364" s="146"/>
      <c r="B364" s="146"/>
      <c r="C364" s="146"/>
      <c r="D364" s="143"/>
      <c r="E364" s="170"/>
      <c r="F364" s="170"/>
      <c r="G364" s="170"/>
      <c r="H364" s="170"/>
    </row>
    <row r="365" spans="1:8" ht="13.5" thickBot="1">
      <c r="A365" s="146"/>
      <c r="B365" s="146"/>
      <c r="C365" s="146"/>
      <c r="D365" s="143"/>
      <c r="E365" s="170"/>
      <c r="F365" s="170"/>
      <c r="G365" s="170"/>
      <c r="H365" s="170"/>
    </row>
    <row r="366" spans="1:9" ht="13.5" thickBot="1">
      <c r="A366" s="313"/>
      <c r="B366" s="314"/>
      <c r="C366" s="314"/>
      <c r="D366" s="315"/>
      <c r="E366" s="235"/>
      <c r="F366" s="235"/>
      <c r="G366" s="235"/>
      <c r="H366" s="235"/>
      <c r="I366" s="236"/>
    </row>
    <row r="367" spans="1:8" ht="12.75">
      <c r="A367" s="12"/>
      <c r="B367" s="13"/>
      <c r="C367" s="13"/>
      <c r="D367" s="13"/>
      <c r="E367" s="188"/>
      <c r="F367" s="14"/>
      <c r="H367" s="13"/>
    </row>
    <row r="368" spans="1:8" ht="12.75">
      <c r="A368" s="15"/>
      <c r="B368" s="13"/>
      <c r="C368" s="13"/>
      <c r="D368" s="13"/>
      <c r="E368" s="188"/>
      <c r="F368" s="14"/>
      <c r="H368" s="13"/>
    </row>
    <row r="369" spans="1:8" ht="12.75">
      <c r="A369" s="12"/>
      <c r="B369" s="13"/>
      <c r="C369" s="13"/>
      <c r="D369" s="13"/>
      <c r="E369" s="188"/>
      <c r="F369" s="14"/>
      <c r="H369" s="13"/>
    </row>
    <row r="370" spans="1:8" ht="12.75">
      <c r="A370" s="12"/>
      <c r="B370" s="13"/>
      <c r="C370" s="13"/>
      <c r="D370" s="13"/>
      <c r="E370" s="188"/>
      <c r="F370" s="14"/>
      <c r="H370" s="13"/>
    </row>
    <row r="371" spans="1:8" ht="12.75">
      <c r="A371" s="1"/>
      <c r="B371" s="1"/>
      <c r="C371" s="1"/>
      <c r="D371" s="1"/>
      <c r="E371" s="190"/>
      <c r="F371" s="16"/>
      <c r="G371" s="16"/>
      <c r="H371" s="1"/>
    </row>
    <row r="372" spans="1:8" ht="12.75">
      <c r="A372" s="14"/>
      <c r="E372" s="189"/>
      <c r="F372" s="14"/>
      <c r="H372" s="14"/>
    </row>
    <row r="373" spans="1:9" ht="12.75">
      <c r="A373" s="264"/>
      <c r="B373" s="264"/>
      <c r="C373" s="264"/>
      <c r="D373" s="264"/>
      <c r="E373" s="265"/>
      <c r="F373" s="264"/>
      <c r="G373" s="264"/>
      <c r="H373" s="264"/>
      <c r="I373" s="266"/>
    </row>
    <row r="374" spans="1:9" ht="12.75">
      <c r="A374" s="264"/>
      <c r="B374" s="264"/>
      <c r="C374" s="264"/>
      <c r="D374" s="264"/>
      <c r="E374" s="265"/>
      <c r="F374" s="264"/>
      <c r="G374" s="264"/>
      <c r="H374" s="264"/>
      <c r="I374" s="266"/>
    </row>
    <row r="375" spans="1:9" ht="12.75">
      <c r="A375" s="264"/>
      <c r="B375" s="264"/>
      <c r="C375" s="264"/>
      <c r="D375" s="264"/>
      <c r="E375" s="265"/>
      <c r="F375" s="264"/>
      <c r="G375" s="264"/>
      <c r="H375" s="264"/>
      <c r="I375" s="266"/>
    </row>
    <row r="376" spans="2:4" ht="20.25">
      <c r="B376" s="355"/>
      <c r="C376" s="355"/>
      <c r="D376" s="355"/>
    </row>
    <row r="377" spans="1:8" ht="13.5" thickBot="1">
      <c r="A377" s="1"/>
      <c r="B377" s="1"/>
      <c r="D377" s="213"/>
      <c r="E377" s="214"/>
      <c r="F377" s="109"/>
      <c r="G377" s="59"/>
      <c r="H377" s="109"/>
    </row>
    <row r="378" spans="1:8" ht="12.75">
      <c r="A378" s="347"/>
      <c r="B378" s="348"/>
      <c r="C378" s="349"/>
      <c r="D378" s="328"/>
      <c r="E378" s="320"/>
      <c r="F378" s="99"/>
      <c r="G378" s="98"/>
      <c r="H378" s="90"/>
    </row>
    <row r="379" spans="1:8" ht="13.5" thickBot="1">
      <c r="A379" s="350"/>
      <c r="B379" s="351"/>
      <c r="C379" s="352"/>
      <c r="D379" s="329"/>
      <c r="E379" s="321"/>
      <c r="F379" s="100"/>
      <c r="G379" s="111"/>
      <c r="H379" s="96"/>
    </row>
    <row r="380" spans="1:8" ht="13.5" thickBot="1">
      <c r="A380" s="127"/>
      <c r="B380" s="127"/>
      <c r="C380" s="127"/>
      <c r="D380" s="330"/>
      <c r="E380" s="322"/>
      <c r="F380" s="101"/>
      <c r="G380" s="112"/>
      <c r="H380" s="97"/>
    </row>
    <row r="381" spans="1:8" ht="13.5" thickBot="1">
      <c r="A381" s="128"/>
      <c r="B381" s="129"/>
      <c r="C381" s="128"/>
      <c r="D381" s="128"/>
      <c r="E381" s="199"/>
      <c r="F381" s="91"/>
      <c r="G381" s="94"/>
      <c r="H381" s="9"/>
    </row>
    <row r="382" spans="1:8" ht="12.75">
      <c r="A382" s="18"/>
      <c r="B382" s="19"/>
      <c r="C382" s="20"/>
      <c r="D382" s="20"/>
      <c r="E382" s="10"/>
      <c r="F382" s="104"/>
      <c r="G382" s="103"/>
      <c r="H382" s="10"/>
    </row>
    <row r="383" spans="1:9" ht="12.75">
      <c r="A383" s="251"/>
      <c r="B383" s="252"/>
      <c r="C383" s="318"/>
      <c r="D383" s="319"/>
      <c r="E383" s="248"/>
      <c r="F383" s="248"/>
      <c r="G383" s="248"/>
      <c r="H383" s="248"/>
      <c r="I383" s="58"/>
    </row>
    <row r="384" spans="1:8" ht="12.75">
      <c r="A384" s="21"/>
      <c r="B384" s="22"/>
      <c r="C384" s="23"/>
      <c r="D384" s="23"/>
      <c r="E384" s="215"/>
      <c r="F384" s="28"/>
      <c r="G384" s="27"/>
      <c r="H384" s="51"/>
    </row>
    <row r="385" spans="1:9" ht="12.75">
      <c r="A385" s="246"/>
      <c r="B385" s="247"/>
      <c r="C385" s="318"/>
      <c r="D385" s="319"/>
      <c r="E385" s="248"/>
      <c r="F385" s="248"/>
      <c r="G385" s="248"/>
      <c r="H385" s="248"/>
      <c r="I385" s="58"/>
    </row>
    <row r="386" spans="1:8" ht="12.75">
      <c r="A386" s="21"/>
      <c r="B386" s="22"/>
      <c r="C386" s="23"/>
      <c r="D386" s="23"/>
      <c r="E386" s="31"/>
      <c r="F386" s="28"/>
      <c r="G386" s="27"/>
      <c r="H386" s="51"/>
    </row>
    <row r="387" spans="1:8" ht="12.75">
      <c r="A387" s="21"/>
      <c r="B387" s="22"/>
      <c r="C387" s="23"/>
      <c r="D387" s="23"/>
      <c r="E387" s="31"/>
      <c r="F387" s="28"/>
      <c r="G387" s="27"/>
      <c r="H387" s="51"/>
    </row>
    <row r="388" spans="1:8" ht="12.75">
      <c r="A388" s="21"/>
      <c r="B388" s="22"/>
      <c r="C388" s="23"/>
      <c r="D388" s="23"/>
      <c r="E388" s="31"/>
      <c r="F388" s="28"/>
      <c r="G388" s="27"/>
      <c r="H388" s="51"/>
    </row>
    <row r="389" spans="1:9" ht="12.75">
      <c r="A389" s="246"/>
      <c r="B389" s="247"/>
      <c r="C389" s="318"/>
      <c r="D389" s="319"/>
      <c r="E389" s="248"/>
      <c r="F389" s="248"/>
      <c r="G389" s="248"/>
      <c r="H389" s="248"/>
      <c r="I389" s="58"/>
    </row>
    <row r="390" spans="1:8" ht="12.75">
      <c r="A390" s="21"/>
      <c r="B390" s="22"/>
      <c r="C390" s="23"/>
      <c r="D390" s="23"/>
      <c r="E390" s="31"/>
      <c r="F390" s="28"/>
      <c r="G390" s="27"/>
      <c r="H390" s="51"/>
    </row>
    <row r="391" spans="1:8" ht="12.75">
      <c r="A391" s="21"/>
      <c r="B391" s="22"/>
      <c r="C391" s="331"/>
      <c r="D391" s="332"/>
      <c r="E391" s="26"/>
      <c r="F391" s="26"/>
      <c r="G391" s="26"/>
      <c r="H391" s="26"/>
    </row>
    <row r="392" spans="1:8" ht="12.75">
      <c r="A392" s="21"/>
      <c r="B392" s="22"/>
      <c r="C392" s="23"/>
      <c r="D392" s="23"/>
      <c r="E392" s="31"/>
      <c r="F392" s="28"/>
      <c r="G392" s="27"/>
      <c r="H392" s="51"/>
    </row>
    <row r="393" spans="1:8" ht="12.75">
      <c r="A393" s="21"/>
      <c r="B393" s="22"/>
      <c r="C393" s="23"/>
      <c r="D393" s="23"/>
      <c r="E393" s="31"/>
      <c r="F393" s="28"/>
      <c r="G393" s="27"/>
      <c r="H393" s="51"/>
    </row>
    <row r="394" spans="1:8" ht="12.75">
      <c r="A394" s="21"/>
      <c r="B394" s="22"/>
      <c r="C394" s="23"/>
      <c r="D394" s="23"/>
      <c r="E394" s="31"/>
      <c r="F394" s="28"/>
      <c r="G394" s="29"/>
      <c r="H394" s="51"/>
    </row>
    <row r="395" spans="1:9" ht="12.75">
      <c r="A395" s="246"/>
      <c r="B395" s="247"/>
      <c r="C395" s="318"/>
      <c r="D395" s="319"/>
      <c r="E395" s="253"/>
      <c r="F395" s="253"/>
      <c r="G395" s="253"/>
      <c r="H395" s="253"/>
      <c r="I395" s="58"/>
    </row>
    <row r="396" spans="1:9" ht="14.25">
      <c r="A396" s="54"/>
      <c r="B396" s="55"/>
      <c r="C396" s="23"/>
      <c r="D396" s="110"/>
      <c r="E396" s="216"/>
      <c r="F396" s="56"/>
      <c r="G396" s="52"/>
      <c r="H396" s="51"/>
      <c r="I396" s="53"/>
    </row>
    <row r="397" spans="1:9" ht="12.75">
      <c r="A397" s="246"/>
      <c r="B397" s="247"/>
      <c r="C397" s="318"/>
      <c r="D397" s="319"/>
      <c r="E397" s="248"/>
      <c r="F397" s="248"/>
      <c r="G397" s="248"/>
      <c r="H397" s="248"/>
      <c r="I397" s="58"/>
    </row>
    <row r="398" spans="1:8" ht="12.75">
      <c r="A398" s="21"/>
      <c r="B398" s="22"/>
      <c r="C398" s="23"/>
      <c r="D398" s="23"/>
      <c r="E398" s="31"/>
      <c r="F398" s="28"/>
      <c r="G398" s="27"/>
      <c r="H398" s="51"/>
    </row>
    <row r="399" spans="1:9" ht="12.75">
      <c r="A399" s="246"/>
      <c r="B399" s="247"/>
      <c r="C399" s="318"/>
      <c r="D399" s="319"/>
      <c r="E399" s="248"/>
      <c r="F399" s="248"/>
      <c r="G399" s="248"/>
      <c r="H399" s="248"/>
      <c r="I399" s="58"/>
    </row>
    <row r="400" spans="1:8" ht="12.75">
      <c r="A400" s="21"/>
      <c r="B400" s="22"/>
      <c r="C400" s="23"/>
      <c r="D400" s="23"/>
      <c r="E400" s="31"/>
      <c r="F400" s="28"/>
      <c r="G400" s="27"/>
      <c r="H400" s="51"/>
    </row>
    <row r="401" spans="1:9" ht="12.75">
      <c r="A401" s="246"/>
      <c r="B401" s="247"/>
      <c r="C401" s="318"/>
      <c r="D401" s="319"/>
      <c r="E401" s="248"/>
      <c r="F401" s="248"/>
      <c r="G401" s="248"/>
      <c r="H401" s="248"/>
      <c r="I401" s="58"/>
    </row>
    <row r="402" spans="1:8" ht="12.75">
      <c r="A402" s="21"/>
      <c r="B402" s="22"/>
      <c r="C402" s="23"/>
      <c r="D402" s="23"/>
      <c r="E402" s="31"/>
      <c r="F402" s="28"/>
      <c r="G402" s="27"/>
      <c r="H402" s="51"/>
    </row>
    <row r="403" spans="1:8" ht="12.75">
      <c r="A403" s="21"/>
      <c r="B403" s="22"/>
      <c r="C403" s="23"/>
      <c r="D403" s="23"/>
      <c r="E403" s="31"/>
      <c r="F403" s="28"/>
      <c r="G403" s="27"/>
      <c r="H403" s="51"/>
    </row>
    <row r="404" spans="1:8" ht="12.75">
      <c r="A404" s="21"/>
      <c r="B404" s="22"/>
      <c r="C404" s="23"/>
      <c r="D404" s="23"/>
      <c r="E404" s="31"/>
      <c r="F404" s="28"/>
      <c r="G404" s="27"/>
      <c r="H404" s="51"/>
    </row>
    <row r="405" spans="1:8" ht="12.75">
      <c r="A405" s="21"/>
      <c r="B405" s="22"/>
      <c r="C405" s="23"/>
      <c r="D405" s="23"/>
      <c r="E405" s="31"/>
      <c r="F405" s="28"/>
      <c r="G405" s="27"/>
      <c r="H405" s="51"/>
    </row>
    <row r="406" spans="1:9" ht="12.75">
      <c r="A406" s="246"/>
      <c r="B406" s="247"/>
      <c r="C406" s="318"/>
      <c r="D406" s="319"/>
      <c r="E406" s="248"/>
      <c r="F406" s="248"/>
      <c r="G406" s="248"/>
      <c r="H406" s="248"/>
      <c r="I406" s="58"/>
    </row>
    <row r="407" spans="1:8" ht="12.75">
      <c r="A407" s="21"/>
      <c r="B407" s="22"/>
      <c r="C407" s="30"/>
      <c r="D407" s="30"/>
      <c r="E407" s="31"/>
      <c r="F407" s="33"/>
      <c r="G407" s="32"/>
      <c r="H407" s="51"/>
    </row>
    <row r="408" spans="1:8" ht="12.75">
      <c r="A408" s="21"/>
      <c r="B408" s="22"/>
      <c r="C408" s="30"/>
      <c r="D408" s="30"/>
      <c r="E408" s="31"/>
      <c r="F408" s="249"/>
      <c r="G408" s="250"/>
      <c r="H408" s="51"/>
    </row>
    <row r="409" spans="1:8" ht="12.75">
      <c r="A409" s="21"/>
      <c r="B409" s="22"/>
      <c r="C409" s="30"/>
      <c r="D409" s="30"/>
      <c r="E409" s="31"/>
      <c r="F409" s="249"/>
      <c r="G409" s="250"/>
      <c r="H409" s="51"/>
    </row>
    <row r="410" spans="1:8" ht="12.75">
      <c r="A410" s="21"/>
      <c r="B410" s="22"/>
      <c r="C410" s="30"/>
      <c r="D410" s="30"/>
      <c r="E410" s="31"/>
      <c r="F410" s="249"/>
      <c r="G410" s="250"/>
      <c r="H410" s="51"/>
    </row>
    <row r="411" spans="1:8" ht="12.75">
      <c r="A411" s="21"/>
      <c r="B411" s="22"/>
      <c r="C411" s="30"/>
      <c r="D411" s="30"/>
      <c r="E411" s="31"/>
      <c r="F411" s="249"/>
      <c r="G411" s="250"/>
      <c r="H411" s="51"/>
    </row>
    <row r="412" spans="1:8" ht="12.75">
      <c r="A412" s="21"/>
      <c r="B412" s="22"/>
      <c r="C412" s="30"/>
      <c r="D412" s="30"/>
      <c r="E412" s="31"/>
      <c r="F412" s="33"/>
      <c r="G412" s="32"/>
      <c r="H412" s="51"/>
    </row>
    <row r="413" spans="1:9" ht="12.75">
      <c r="A413" s="246"/>
      <c r="B413" s="247"/>
      <c r="C413" s="318"/>
      <c r="D413" s="319"/>
      <c r="E413" s="248"/>
      <c r="F413" s="248"/>
      <c r="G413" s="248"/>
      <c r="H413" s="248"/>
      <c r="I413" s="58"/>
    </row>
    <row r="414" spans="1:8" ht="12.75">
      <c r="A414" s="21"/>
      <c r="B414" s="22"/>
      <c r="C414" s="30"/>
      <c r="D414" s="209"/>
      <c r="E414" s="31"/>
      <c r="F414" s="28"/>
      <c r="G414" s="32"/>
      <c r="H414" s="51"/>
    </row>
    <row r="415" spans="1:8" ht="12.75">
      <c r="A415" s="21"/>
      <c r="B415" s="22"/>
      <c r="C415" s="30"/>
      <c r="D415" s="30"/>
      <c r="E415" s="31"/>
      <c r="F415" s="28"/>
      <c r="G415" s="32"/>
      <c r="H415" s="51"/>
    </row>
    <row r="416" spans="1:8" ht="12.75">
      <c r="A416" s="21"/>
      <c r="B416" s="22"/>
      <c r="C416" s="30"/>
      <c r="D416" s="30"/>
      <c r="E416" s="31"/>
      <c r="F416" s="254"/>
      <c r="G416" s="250"/>
      <c r="H416" s="51"/>
    </row>
    <row r="417" spans="1:8" ht="12.75">
      <c r="A417" s="21"/>
      <c r="B417" s="22"/>
      <c r="C417" s="30"/>
      <c r="D417" s="30"/>
      <c r="E417" s="31"/>
      <c r="F417" s="254"/>
      <c r="G417" s="250"/>
      <c r="H417" s="51"/>
    </row>
    <row r="418" spans="1:8" ht="12.75">
      <c r="A418" s="21"/>
      <c r="B418" s="22"/>
      <c r="C418" s="30"/>
      <c r="D418" s="30"/>
      <c r="E418" s="31"/>
      <c r="F418" s="254"/>
      <c r="G418" s="250"/>
      <c r="H418" s="51"/>
    </row>
    <row r="419" spans="1:8" ht="12.75">
      <c r="A419" s="21"/>
      <c r="B419" s="22"/>
      <c r="C419" s="30"/>
      <c r="D419" s="30"/>
      <c r="E419" s="31"/>
      <c r="F419" s="254"/>
      <c r="G419" s="250"/>
      <c r="H419" s="51"/>
    </row>
    <row r="420" spans="1:8" ht="12.75">
      <c r="A420" s="21"/>
      <c r="B420" s="22"/>
      <c r="C420" s="30"/>
      <c r="D420" s="30"/>
      <c r="E420" s="31"/>
      <c r="F420" s="254"/>
      <c r="G420" s="250"/>
      <c r="H420" s="51"/>
    </row>
    <row r="421" spans="1:8" ht="12.75">
      <c r="A421" s="21"/>
      <c r="B421" s="22"/>
      <c r="C421" s="23"/>
      <c r="D421" s="23"/>
      <c r="E421" s="31"/>
      <c r="F421" s="254"/>
      <c r="G421" s="255"/>
      <c r="H421" s="51"/>
    </row>
    <row r="422" spans="1:8" ht="12.75">
      <c r="A422" s="21"/>
      <c r="B422" s="22"/>
      <c r="C422" s="23"/>
      <c r="D422" s="23"/>
      <c r="E422" s="31"/>
      <c r="F422" s="254"/>
      <c r="G422" s="255"/>
      <c r="H422" s="51"/>
    </row>
    <row r="423" spans="1:8" ht="12.75">
      <c r="A423" s="21"/>
      <c r="B423" s="22"/>
      <c r="C423" s="23"/>
      <c r="D423" s="23"/>
      <c r="E423" s="31"/>
      <c r="F423" s="254"/>
      <c r="G423" s="255"/>
      <c r="H423" s="51"/>
    </row>
    <row r="424" spans="1:8" ht="12.75">
      <c r="A424" s="21"/>
      <c r="B424" s="22"/>
      <c r="C424" s="23"/>
      <c r="D424" s="23"/>
      <c r="E424" s="31"/>
      <c r="F424" s="254"/>
      <c r="G424" s="255"/>
      <c r="H424" s="51"/>
    </row>
    <row r="425" spans="1:8" ht="12.75">
      <c r="A425" s="24"/>
      <c r="B425" s="25"/>
      <c r="C425" s="34"/>
      <c r="D425" s="34"/>
      <c r="E425" s="31"/>
      <c r="F425" s="254"/>
      <c r="G425" s="255"/>
      <c r="H425" s="51"/>
    </row>
    <row r="426" spans="1:8" ht="12.75">
      <c r="A426" s="38"/>
      <c r="B426" s="39"/>
      <c r="C426" s="40"/>
      <c r="D426" s="40"/>
      <c r="E426" s="35"/>
      <c r="F426" s="83"/>
      <c r="G426" s="255"/>
      <c r="H426" s="51"/>
    </row>
    <row r="427" spans="1:8" ht="12.75">
      <c r="A427" s="38"/>
      <c r="B427" s="39"/>
      <c r="C427" s="40"/>
      <c r="D427" s="40"/>
      <c r="E427" s="35"/>
      <c r="F427" s="83"/>
      <c r="G427" s="82"/>
      <c r="H427" s="51"/>
    </row>
    <row r="428" spans="1:8" ht="12.75">
      <c r="A428" s="38"/>
      <c r="B428" s="39"/>
      <c r="C428" s="40"/>
      <c r="D428" s="40"/>
      <c r="E428" s="35"/>
      <c r="F428" s="83"/>
      <c r="G428" s="82"/>
      <c r="H428" s="51"/>
    </row>
    <row r="429" spans="1:8" ht="12.75">
      <c r="A429" s="38"/>
      <c r="B429" s="39"/>
      <c r="C429" s="40"/>
      <c r="D429" s="40"/>
      <c r="E429" s="35"/>
      <c r="F429" s="83"/>
      <c r="G429" s="82"/>
      <c r="H429" s="51"/>
    </row>
    <row r="430" spans="1:8" ht="12.75">
      <c r="A430" s="38"/>
      <c r="B430" s="39"/>
      <c r="C430" s="40"/>
      <c r="D430" s="210"/>
      <c r="E430" s="35"/>
      <c r="F430" s="37"/>
      <c r="G430" s="27"/>
      <c r="H430" s="51"/>
    </row>
    <row r="431" spans="1:8" ht="12.75">
      <c r="A431" s="38"/>
      <c r="B431" s="39"/>
      <c r="C431" s="40"/>
      <c r="D431" s="40"/>
      <c r="E431" s="35"/>
      <c r="F431" s="37"/>
      <c r="G431" s="27"/>
      <c r="H431" s="51"/>
    </row>
    <row r="432" spans="1:9" ht="12.75">
      <c r="A432" s="256"/>
      <c r="B432" s="257"/>
      <c r="C432" s="318"/>
      <c r="D432" s="319"/>
      <c r="E432" s="248"/>
      <c r="F432" s="248"/>
      <c r="G432" s="248"/>
      <c r="H432" s="248"/>
      <c r="I432" s="58"/>
    </row>
    <row r="433" spans="1:8" ht="12.75">
      <c r="A433" s="43"/>
      <c r="B433" s="44"/>
      <c r="C433" s="40"/>
      <c r="D433" s="40"/>
      <c r="E433" s="35"/>
      <c r="F433" s="37"/>
      <c r="G433" s="36"/>
      <c r="H433" s="51"/>
    </row>
    <row r="434" spans="1:8" ht="12.75">
      <c r="A434" s="43"/>
      <c r="B434" s="44"/>
      <c r="C434" s="40"/>
      <c r="D434" s="40"/>
      <c r="E434" s="35"/>
      <c r="F434" s="37"/>
      <c r="G434" s="36"/>
      <c r="H434" s="51"/>
    </row>
    <row r="435" spans="1:8" ht="12.75">
      <c r="A435" s="43"/>
      <c r="B435" s="44"/>
      <c r="C435" s="40"/>
      <c r="D435" s="40"/>
      <c r="E435" s="35"/>
      <c r="F435" s="37"/>
      <c r="G435" s="36"/>
      <c r="H435" s="51"/>
    </row>
    <row r="436" spans="1:8" ht="12.75">
      <c r="A436" s="43"/>
      <c r="B436" s="44"/>
      <c r="C436" s="40"/>
      <c r="D436" s="40"/>
      <c r="E436" s="35"/>
      <c r="F436" s="37"/>
      <c r="G436" s="36"/>
      <c r="H436" s="51"/>
    </row>
    <row r="437" spans="1:8" ht="12.75">
      <c r="A437" s="43"/>
      <c r="B437" s="44"/>
      <c r="C437" s="40"/>
      <c r="D437" s="40"/>
      <c r="E437" s="35"/>
      <c r="F437" s="37"/>
      <c r="G437" s="36"/>
      <c r="H437" s="51"/>
    </row>
    <row r="438" spans="1:8" ht="12.75">
      <c r="A438" s="43"/>
      <c r="B438" s="44"/>
      <c r="C438" s="40"/>
      <c r="D438" s="40"/>
      <c r="E438" s="35"/>
      <c r="F438" s="37"/>
      <c r="G438" s="36"/>
      <c r="H438" s="51"/>
    </row>
    <row r="439" spans="1:8" ht="12.75">
      <c r="A439" s="43"/>
      <c r="B439" s="44"/>
      <c r="C439" s="40"/>
      <c r="D439" s="40"/>
      <c r="E439" s="35"/>
      <c r="F439" s="37"/>
      <c r="G439" s="36"/>
      <c r="H439" s="51"/>
    </row>
    <row r="440" spans="1:9" ht="12.75">
      <c r="A440" s="258"/>
      <c r="B440" s="259"/>
      <c r="C440" s="318"/>
      <c r="D440" s="319"/>
      <c r="E440" s="260"/>
      <c r="F440" s="260"/>
      <c r="G440" s="260"/>
      <c r="H440" s="260"/>
      <c r="I440" s="58"/>
    </row>
    <row r="441" spans="1:8" ht="12.75">
      <c r="A441" s="21"/>
      <c r="B441" s="22"/>
      <c r="C441" s="23"/>
      <c r="D441" s="23"/>
      <c r="E441" s="31"/>
      <c r="F441" s="28"/>
      <c r="G441" s="27"/>
      <c r="H441" s="51"/>
    </row>
    <row r="442" spans="1:8" ht="12.75">
      <c r="A442" s="21"/>
      <c r="B442" s="22"/>
      <c r="C442" s="23"/>
      <c r="D442" s="23"/>
      <c r="E442" s="31"/>
      <c r="F442" s="28"/>
      <c r="G442" s="27"/>
      <c r="H442" s="51"/>
    </row>
    <row r="443" spans="1:8" ht="12.75">
      <c r="A443" s="21"/>
      <c r="B443" s="22"/>
      <c r="C443" s="23"/>
      <c r="D443" s="23"/>
      <c r="E443" s="31"/>
      <c r="F443" s="28"/>
      <c r="G443" s="27"/>
      <c r="H443" s="51"/>
    </row>
    <row r="444" spans="1:8" ht="12.75">
      <c r="A444" s="21"/>
      <c r="B444" s="22"/>
      <c r="C444" s="23"/>
      <c r="D444" s="23"/>
      <c r="E444" s="31"/>
      <c r="F444" s="28"/>
      <c r="G444" s="27"/>
      <c r="H444" s="51"/>
    </row>
    <row r="445" spans="1:9" ht="12.75">
      <c r="A445" s="246"/>
      <c r="B445" s="247"/>
      <c r="C445" s="318"/>
      <c r="D445" s="319"/>
      <c r="E445" s="248"/>
      <c r="F445" s="248"/>
      <c r="G445" s="248"/>
      <c r="H445" s="248"/>
      <c r="I445" s="58"/>
    </row>
    <row r="446" spans="1:8" ht="12.75">
      <c r="A446" s="43"/>
      <c r="B446" s="44"/>
      <c r="C446" s="40"/>
      <c r="D446" s="40"/>
      <c r="E446" s="35"/>
      <c r="F446" s="37"/>
      <c r="G446" s="36"/>
      <c r="H446" s="51"/>
    </row>
    <row r="447" spans="1:8" ht="12.75">
      <c r="A447" s="43"/>
      <c r="B447" s="44"/>
      <c r="C447" s="44"/>
      <c r="D447" s="239"/>
      <c r="E447" s="35"/>
      <c r="F447" s="37"/>
      <c r="G447" s="240"/>
      <c r="H447" s="51"/>
    </row>
    <row r="448" spans="1:8" ht="12.75">
      <c r="A448" s="43"/>
      <c r="B448" s="44"/>
      <c r="C448" s="44"/>
      <c r="D448" s="239"/>
      <c r="E448" s="35"/>
      <c r="F448" s="37"/>
      <c r="G448" s="240"/>
      <c r="H448" s="51"/>
    </row>
    <row r="449" spans="1:9" ht="12.75">
      <c r="A449" s="261"/>
      <c r="B449" s="262"/>
      <c r="C449" s="318"/>
      <c r="D449" s="319"/>
      <c r="E449" s="260"/>
      <c r="F449" s="260"/>
      <c r="G449" s="260"/>
      <c r="H449" s="260"/>
      <c r="I449" s="58"/>
    </row>
    <row r="450" spans="1:8" ht="12.75">
      <c r="A450" s="43"/>
      <c r="B450" s="44"/>
      <c r="C450" s="40"/>
      <c r="D450" s="40"/>
      <c r="E450" s="35"/>
      <c r="F450" s="37"/>
      <c r="G450" s="36"/>
      <c r="H450" s="51"/>
    </row>
    <row r="451" spans="1:9" ht="12.75">
      <c r="A451" s="261"/>
      <c r="B451" s="262"/>
      <c r="C451" s="318"/>
      <c r="D451" s="319"/>
      <c r="E451" s="260"/>
      <c r="F451" s="260"/>
      <c r="G451" s="260"/>
      <c r="H451" s="260"/>
      <c r="I451" s="58"/>
    </row>
    <row r="452" spans="1:8" ht="12.75">
      <c r="A452" s="43"/>
      <c r="B452" s="44"/>
      <c r="C452" s="40"/>
      <c r="D452" s="212"/>
      <c r="E452" s="35"/>
      <c r="F452" s="37"/>
      <c r="G452" s="36"/>
      <c r="H452" s="35"/>
    </row>
    <row r="453" spans="1:9" ht="12.75">
      <c r="A453" s="258"/>
      <c r="B453" s="259"/>
      <c r="C453" s="318"/>
      <c r="D453" s="319"/>
      <c r="E453" s="248"/>
      <c r="F453" s="248"/>
      <c r="G453" s="248"/>
      <c r="H453" s="248"/>
      <c r="I453" s="58"/>
    </row>
    <row r="454" spans="1:8" ht="12.75">
      <c r="A454" s="43"/>
      <c r="B454" s="44"/>
      <c r="C454" s="40"/>
      <c r="D454" s="40"/>
      <c r="E454" s="35"/>
      <c r="F454" s="37"/>
      <c r="G454" s="36"/>
      <c r="H454" s="51"/>
    </row>
    <row r="455" spans="1:9" ht="12.75">
      <c r="A455" s="258"/>
      <c r="B455" s="259"/>
      <c r="C455" s="318"/>
      <c r="D455" s="319"/>
      <c r="E455" s="248"/>
      <c r="F455" s="248"/>
      <c r="G455" s="248"/>
      <c r="H455" s="248"/>
      <c r="I455" s="58"/>
    </row>
    <row r="456" spans="1:9" ht="12.75">
      <c r="A456" s="78"/>
      <c r="B456" s="79"/>
      <c r="C456" s="80"/>
      <c r="D456" s="80"/>
      <c r="E456" s="81"/>
      <c r="F456" s="83"/>
      <c r="G456" s="82"/>
      <c r="H456" s="81"/>
      <c r="I456" s="84"/>
    </row>
    <row r="457" spans="1:8" ht="12.75">
      <c r="A457" s="78"/>
      <c r="B457" s="44"/>
      <c r="C457" s="40"/>
      <c r="D457" s="212"/>
      <c r="E457" s="35"/>
      <c r="F457" s="37"/>
      <c r="G457" s="36"/>
      <c r="H457" s="51"/>
    </row>
    <row r="458" spans="1:8" ht="12.75">
      <c r="A458" s="43"/>
      <c r="B458" s="44"/>
      <c r="C458" s="40"/>
      <c r="D458" s="212"/>
      <c r="E458" s="35"/>
      <c r="F458" s="37"/>
      <c r="G458" s="36"/>
      <c r="H458" s="51"/>
    </row>
    <row r="459" spans="1:9" ht="12.75">
      <c r="A459" s="258"/>
      <c r="B459" s="259"/>
      <c r="C459" s="318"/>
      <c r="D459" s="319"/>
      <c r="E459" s="260"/>
      <c r="F459" s="260"/>
      <c r="G459" s="260"/>
      <c r="H459" s="260"/>
      <c r="I459" s="58"/>
    </row>
    <row r="460" spans="1:8" ht="12.75">
      <c r="A460" s="43"/>
      <c r="B460" s="44"/>
      <c r="C460" s="40"/>
      <c r="D460" s="40"/>
      <c r="E460" s="35"/>
      <c r="F460" s="37"/>
      <c r="G460" s="36"/>
      <c r="H460" s="51"/>
    </row>
    <row r="461" spans="1:9" ht="12.75">
      <c r="A461" s="258"/>
      <c r="B461" s="259"/>
      <c r="C461" s="318"/>
      <c r="D461" s="319"/>
      <c r="E461" s="260"/>
      <c r="F461" s="260"/>
      <c r="G461" s="260"/>
      <c r="H461" s="260"/>
      <c r="I461" s="58"/>
    </row>
    <row r="462" spans="1:8" ht="12.75">
      <c r="A462" s="78"/>
      <c r="B462" s="44"/>
      <c r="C462" s="40"/>
      <c r="D462" s="40"/>
      <c r="E462" s="35"/>
      <c r="F462" s="37"/>
      <c r="G462" s="36"/>
      <c r="H462" s="51"/>
    </row>
    <row r="463" spans="1:8" ht="12.75">
      <c r="A463" s="78"/>
      <c r="B463" s="44"/>
      <c r="C463" s="40"/>
      <c r="D463" s="40"/>
      <c r="E463" s="35"/>
      <c r="F463" s="37"/>
      <c r="G463" s="36"/>
      <c r="H463" s="51"/>
    </row>
    <row r="464" spans="1:8" ht="12.75">
      <c r="A464" s="43"/>
      <c r="B464" s="44"/>
      <c r="C464" s="40"/>
      <c r="D464" s="40"/>
      <c r="E464" s="35"/>
      <c r="F464" s="37"/>
      <c r="G464" s="36"/>
      <c r="H464" s="51"/>
    </row>
    <row r="465" spans="1:9" ht="12.75">
      <c r="A465" s="258"/>
      <c r="B465" s="259"/>
      <c r="C465" s="318"/>
      <c r="D465" s="319"/>
      <c r="E465" s="260"/>
      <c r="F465" s="260"/>
      <c r="G465" s="260"/>
      <c r="H465" s="260"/>
      <c r="I465" s="58"/>
    </row>
    <row r="466" spans="1:8" ht="12.75">
      <c r="A466" s="43"/>
      <c r="B466" s="44"/>
      <c r="C466" s="40"/>
      <c r="D466" s="40"/>
      <c r="E466" s="35"/>
      <c r="F466" s="37"/>
      <c r="G466" s="36"/>
      <c r="H466" s="51"/>
    </row>
    <row r="467" spans="1:9" ht="12.75">
      <c r="A467" s="258"/>
      <c r="B467" s="259"/>
      <c r="C467" s="318"/>
      <c r="D467" s="319"/>
      <c r="E467" s="263"/>
      <c r="F467" s="263"/>
      <c r="G467" s="263"/>
      <c r="H467" s="263"/>
      <c r="I467" s="58"/>
    </row>
    <row r="468" spans="1:8" ht="12.75">
      <c r="A468" s="43"/>
      <c r="B468" s="44"/>
      <c r="C468" s="40"/>
      <c r="D468" s="40"/>
      <c r="E468" s="35"/>
      <c r="F468" s="37"/>
      <c r="G468" s="36"/>
      <c r="H468" s="51"/>
    </row>
    <row r="469" spans="1:9" ht="12.75">
      <c r="A469" s="258"/>
      <c r="B469" s="259"/>
      <c r="C469" s="318"/>
      <c r="D469" s="319"/>
      <c r="E469" s="260"/>
      <c r="F469" s="260"/>
      <c r="G469" s="260"/>
      <c r="H469" s="260"/>
      <c r="I469" s="58"/>
    </row>
    <row r="470" spans="1:8" ht="12.75">
      <c r="A470" s="43"/>
      <c r="B470" s="44"/>
      <c r="C470" s="40"/>
      <c r="D470" s="40"/>
      <c r="E470" s="35"/>
      <c r="F470" s="37"/>
      <c r="G470" s="36"/>
      <c r="H470" s="51"/>
    </row>
    <row r="471" spans="1:9" ht="12.75">
      <c r="A471" s="258"/>
      <c r="B471" s="259"/>
      <c r="C471" s="318"/>
      <c r="D471" s="319"/>
      <c r="E471" s="260"/>
      <c r="F471" s="260"/>
      <c r="G471" s="260"/>
      <c r="H471" s="260"/>
      <c r="I471" s="58"/>
    </row>
    <row r="472" spans="1:9" ht="12.75">
      <c r="A472" s="78"/>
      <c r="B472" s="79"/>
      <c r="C472" s="80"/>
      <c r="D472" s="80"/>
      <c r="E472" s="81"/>
      <c r="F472" s="83"/>
      <c r="G472" s="82"/>
      <c r="H472" s="51"/>
      <c r="I472" s="84"/>
    </row>
    <row r="473" spans="1:9" ht="12.75">
      <c r="A473" s="258"/>
      <c r="B473" s="259"/>
      <c r="C473" s="318"/>
      <c r="D473" s="319"/>
      <c r="E473" s="263"/>
      <c r="F473" s="263"/>
      <c r="G473" s="263"/>
      <c r="H473" s="263"/>
      <c r="I473" s="58"/>
    </row>
    <row r="474" spans="1:8" ht="12.75">
      <c r="A474" s="43"/>
      <c r="B474" s="44"/>
      <c r="C474" s="40"/>
      <c r="D474" s="211"/>
      <c r="E474" s="35"/>
      <c r="F474" s="37"/>
      <c r="G474" s="36"/>
      <c r="H474" s="51"/>
    </row>
    <row r="475" spans="1:8" ht="12.75">
      <c r="A475" s="45"/>
      <c r="B475" s="46"/>
      <c r="C475" s="331"/>
      <c r="D475" s="332"/>
      <c r="E475" s="41"/>
      <c r="F475" s="41"/>
      <c r="G475" s="41"/>
      <c r="H475" s="41"/>
    </row>
    <row r="476" spans="1:8" ht="12.75">
      <c r="A476" s="43"/>
      <c r="B476" s="44"/>
      <c r="C476" s="40"/>
      <c r="D476" s="212"/>
      <c r="E476" s="35"/>
      <c r="F476" s="37"/>
      <c r="G476" s="36"/>
      <c r="H476" s="51"/>
    </row>
    <row r="477" spans="1:8" ht="12.75">
      <c r="A477" s="43"/>
      <c r="B477" s="44"/>
      <c r="C477" s="40"/>
      <c r="D477" s="40"/>
      <c r="E477" s="35"/>
      <c r="F477" s="37"/>
      <c r="G477" s="36"/>
      <c r="H477" s="51"/>
    </row>
    <row r="478" spans="1:9" ht="12.75">
      <c r="A478" s="258"/>
      <c r="B478" s="259"/>
      <c r="C478" s="318"/>
      <c r="D478" s="319"/>
      <c r="E478" s="248"/>
      <c r="F478" s="248"/>
      <c r="G478" s="248"/>
      <c r="H478" s="248"/>
      <c r="I478" s="58"/>
    </row>
    <row r="479" spans="1:8" ht="12.75">
      <c r="A479" s="43"/>
      <c r="B479" s="44"/>
      <c r="C479" s="40"/>
      <c r="D479" s="212"/>
      <c r="E479" s="35"/>
      <c r="F479" s="37"/>
      <c r="G479" s="36"/>
      <c r="H479" s="51"/>
    </row>
    <row r="480" spans="1:9" ht="12.75">
      <c r="A480" s="258"/>
      <c r="B480" s="259"/>
      <c r="C480" s="318"/>
      <c r="D480" s="319"/>
      <c r="E480" s="260"/>
      <c r="F480" s="260"/>
      <c r="G480" s="260"/>
      <c r="H480" s="260"/>
      <c r="I480" s="58"/>
    </row>
    <row r="481" spans="1:8" ht="12.75">
      <c r="A481" s="43"/>
      <c r="B481" s="44"/>
      <c r="C481" s="40"/>
      <c r="D481" s="212"/>
      <c r="E481" s="35"/>
      <c r="F481" s="37"/>
      <c r="G481" s="36"/>
      <c r="H481" s="51"/>
    </row>
    <row r="482" spans="1:9" ht="12.75">
      <c r="A482" s="258"/>
      <c r="B482" s="259"/>
      <c r="C482" s="318"/>
      <c r="D482" s="319"/>
      <c r="E482" s="260"/>
      <c r="F482" s="260"/>
      <c r="G482" s="260"/>
      <c r="H482" s="260"/>
      <c r="I482" s="58"/>
    </row>
    <row r="483" spans="1:8" ht="12.75">
      <c r="A483" s="43"/>
      <c r="B483" s="44"/>
      <c r="C483" s="40"/>
      <c r="D483" s="40"/>
      <c r="E483" s="35"/>
      <c r="F483" s="37"/>
      <c r="G483" s="36"/>
      <c r="H483" s="51"/>
    </row>
    <row r="484" spans="1:9" ht="12.75">
      <c r="A484" s="258"/>
      <c r="B484" s="259"/>
      <c r="C484" s="318"/>
      <c r="D484" s="319"/>
      <c r="E484" s="260"/>
      <c r="F484" s="260"/>
      <c r="G484" s="260"/>
      <c r="H484" s="260"/>
      <c r="I484" s="58"/>
    </row>
    <row r="485" spans="1:8" ht="12.75">
      <c r="A485" s="43"/>
      <c r="B485" s="44"/>
      <c r="C485" s="40"/>
      <c r="D485" s="40"/>
      <c r="E485" s="35"/>
      <c r="F485" s="37"/>
      <c r="G485" s="36"/>
      <c r="H485" s="51"/>
    </row>
    <row r="486" spans="1:8" ht="12.75">
      <c r="A486" s="43"/>
      <c r="B486" s="44"/>
      <c r="C486" s="40"/>
      <c r="D486" s="40"/>
      <c r="E486" s="35"/>
      <c r="F486" s="37"/>
      <c r="G486" s="36"/>
      <c r="H486" s="51"/>
    </row>
    <row r="487" spans="1:9" ht="12.75">
      <c r="A487" s="261"/>
      <c r="B487" s="262"/>
      <c r="C487" s="318"/>
      <c r="D487" s="319"/>
      <c r="E487" s="260"/>
      <c r="F487" s="260"/>
      <c r="G487" s="260"/>
      <c r="H487" s="260"/>
      <c r="I487" s="58"/>
    </row>
    <row r="488" spans="1:8" ht="12.75">
      <c r="A488" s="43"/>
      <c r="B488" s="44"/>
      <c r="C488" s="40"/>
      <c r="D488" s="212"/>
      <c r="E488" s="35"/>
      <c r="F488" s="37"/>
      <c r="G488" s="36"/>
      <c r="H488" s="51"/>
    </row>
    <row r="489" spans="1:8" ht="12.75">
      <c r="A489" s="43"/>
      <c r="B489" s="44"/>
      <c r="C489" s="331"/>
      <c r="D489" s="332"/>
      <c r="E489" s="41"/>
      <c r="F489" s="41"/>
      <c r="G489" s="41"/>
      <c r="H489" s="41"/>
    </row>
    <row r="490" spans="1:8" ht="12.75">
      <c r="A490" s="43"/>
      <c r="B490" s="44"/>
      <c r="C490" s="40"/>
      <c r="D490" s="40"/>
      <c r="E490" s="35"/>
      <c r="F490" s="37"/>
      <c r="G490" s="36"/>
      <c r="H490" s="51"/>
    </row>
    <row r="491" spans="1:8" ht="12.75">
      <c r="A491" s="43"/>
      <c r="B491" s="44"/>
      <c r="C491" s="40"/>
      <c r="D491" s="40"/>
      <c r="E491" s="35"/>
      <c r="F491" s="37"/>
      <c r="G491" s="36"/>
      <c r="H491" s="51"/>
    </row>
    <row r="492" spans="1:9" ht="13.5" thickBot="1">
      <c r="A492" s="261"/>
      <c r="B492" s="262"/>
      <c r="C492" s="353"/>
      <c r="D492" s="354"/>
      <c r="E492" s="260"/>
      <c r="F492" s="260"/>
      <c r="G492" s="260"/>
      <c r="H492" s="260"/>
      <c r="I492" s="58"/>
    </row>
    <row r="493" spans="1:8" ht="13.5" thickBot="1">
      <c r="A493" s="333"/>
      <c r="B493" s="334"/>
      <c r="C493" s="335"/>
      <c r="D493" s="87"/>
      <c r="E493" s="57"/>
      <c r="F493" s="57"/>
      <c r="G493" s="57"/>
      <c r="H493" s="57"/>
    </row>
    <row r="494" spans="1:9" ht="13.5" thickBot="1">
      <c r="A494" s="61"/>
      <c r="B494" s="61"/>
      <c r="C494" s="61"/>
      <c r="D494" s="61"/>
      <c r="E494" s="62"/>
      <c r="F494" s="62"/>
      <c r="G494" s="63"/>
      <c r="H494" s="62"/>
      <c r="I494" s="64"/>
    </row>
    <row r="495" spans="1:9" ht="13.5" thickBot="1">
      <c r="A495" s="65"/>
      <c r="B495" s="66"/>
      <c r="C495" s="66"/>
      <c r="D495" s="66"/>
      <c r="E495" s="67"/>
      <c r="F495" s="67"/>
      <c r="G495" s="68"/>
      <c r="H495" s="67"/>
      <c r="I495" s="58"/>
    </row>
    <row r="496" spans="1:8" ht="18.75" thickBot="1">
      <c r="A496" s="60"/>
      <c r="B496" s="2"/>
      <c r="C496" s="102"/>
      <c r="D496" s="231"/>
      <c r="E496" s="194"/>
      <c r="F496" s="102"/>
      <c r="G496" s="2"/>
      <c r="H496" s="102"/>
    </row>
    <row r="497" spans="1:8" ht="12.75">
      <c r="A497" s="88"/>
      <c r="B497" s="92"/>
      <c r="C497" s="93"/>
      <c r="D497" s="93"/>
      <c r="E497" s="195"/>
      <c r="F497" s="99"/>
      <c r="G497" s="98"/>
      <c r="H497" s="90"/>
    </row>
    <row r="498" spans="1:8" ht="13.5" thickBot="1">
      <c r="A498" s="89"/>
      <c r="B498" s="85"/>
      <c r="C498" s="86"/>
      <c r="D498" s="86"/>
      <c r="E498" s="191"/>
      <c r="F498" s="100"/>
      <c r="G498" s="111"/>
      <c r="H498" s="96"/>
    </row>
    <row r="499" spans="1:8" ht="13.5" thickBot="1">
      <c r="A499" s="3"/>
      <c r="B499" s="4"/>
      <c r="C499" s="5"/>
      <c r="D499" s="5"/>
      <c r="E499" s="192"/>
      <c r="F499" s="101"/>
      <c r="G499" s="112"/>
      <c r="H499" s="97"/>
    </row>
    <row r="500" spans="1:8" ht="13.5" thickBot="1">
      <c r="A500" s="6"/>
      <c r="B500" s="7"/>
      <c r="C500" s="8"/>
      <c r="D500" s="8"/>
      <c r="E500" s="193"/>
      <c r="F500" s="91"/>
      <c r="G500" s="94"/>
      <c r="H500" s="9"/>
    </row>
    <row r="501" spans="1:8" ht="12.75">
      <c r="A501" s="21"/>
      <c r="B501" s="22"/>
      <c r="C501" s="30"/>
      <c r="D501" s="30"/>
      <c r="E501" s="31"/>
      <c r="F501" s="28"/>
      <c r="G501" s="32"/>
      <c r="H501" s="51"/>
    </row>
    <row r="502" spans="1:8" ht="12.75">
      <c r="A502" s="21"/>
      <c r="B502" s="22"/>
      <c r="C502" s="30"/>
      <c r="D502" s="30"/>
      <c r="E502" s="31"/>
      <c r="F502" s="28"/>
      <c r="G502" s="32"/>
      <c r="H502" s="51"/>
    </row>
    <row r="503" spans="1:8" ht="12.75">
      <c r="A503" s="21"/>
      <c r="B503" s="22"/>
      <c r="C503" s="30"/>
      <c r="D503" s="30"/>
      <c r="E503" s="31"/>
      <c r="F503" s="28"/>
      <c r="G503" s="32"/>
      <c r="H503" s="51"/>
    </row>
    <row r="504" spans="1:8" ht="12.75">
      <c r="A504" s="21"/>
      <c r="B504" s="22"/>
      <c r="C504" s="30"/>
      <c r="D504" s="30"/>
      <c r="E504" s="31"/>
      <c r="F504" s="28"/>
      <c r="G504" s="32"/>
      <c r="H504" s="51"/>
    </row>
    <row r="505" spans="1:8" ht="12.75">
      <c r="A505" s="21"/>
      <c r="B505" s="22"/>
      <c r="C505" s="30"/>
      <c r="D505" s="30"/>
      <c r="E505" s="31"/>
      <c r="F505" s="28"/>
      <c r="G505" s="32"/>
      <c r="H505" s="51"/>
    </row>
    <row r="506" spans="1:8" ht="12.75">
      <c r="A506" s="21"/>
      <c r="B506" s="22"/>
      <c r="C506" s="30"/>
      <c r="D506" s="30"/>
      <c r="E506" s="31"/>
      <c r="F506" s="28"/>
      <c r="G506" s="32"/>
      <c r="H506" s="51"/>
    </row>
    <row r="507" spans="1:8" ht="12.75">
      <c r="A507" s="21"/>
      <c r="B507" s="22"/>
      <c r="C507" s="30"/>
      <c r="D507" s="30"/>
      <c r="E507" s="31"/>
      <c r="F507" s="28"/>
      <c r="G507" s="32"/>
      <c r="H507" s="51"/>
    </row>
    <row r="508" spans="1:8" ht="12.75">
      <c r="A508" s="21"/>
      <c r="B508" s="22"/>
      <c r="C508" s="30"/>
      <c r="D508" s="30"/>
      <c r="E508" s="31"/>
      <c r="F508" s="28"/>
      <c r="G508" s="32"/>
      <c r="H508" s="51"/>
    </row>
    <row r="509" spans="1:8" ht="12.75">
      <c r="A509" s="21"/>
      <c r="B509" s="22"/>
      <c r="C509" s="30"/>
      <c r="D509" s="30"/>
      <c r="E509" s="31"/>
      <c r="F509" s="28"/>
      <c r="G509" s="32"/>
      <c r="H509" s="51"/>
    </row>
    <row r="510" spans="1:8" ht="12.75">
      <c r="A510" s="21"/>
      <c r="B510" s="22"/>
      <c r="C510" s="23"/>
      <c r="D510" s="23"/>
      <c r="E510" s="11"/>
      <c r="F510" s="28"/>
      <c r="G510" s="27"/>
      <c r="H510" s="51"/>
    </row>
    <row r="511" spans="1:8" ht="12.75">
      <c r="A511" s="21"/>
      <c r="B511" s="22"/>
      <c r="C511" s="23"/>
      <c r="D511" s="23"/>
      <c r="E511" s="11"/>
      <c r="F511" s="28"/>
      <c r="G511" s="27"/>
      <c r="H511" s="51"/>
    </row>
    <row r="512" spans="1:8" ht="12.75">
      <c r="A512" s="21"/>
      <c r="B512" s="22"/>
      <c r="C512" s="23"/>
      <c r="D512" s="23"/>
      <c r="E512" s="11"/>
      <c r="F512" s="28"/>
      <c r="G512" s="27"/>
      <c r="H512" s="51"/>
    </row>
    <row r="513" spans="1:8" ht="12.75">
      <c r="A513" s="24"/>
      <c r="B513" s="25"/>
      <c r="C513" s="34"/>
      <c r="D513" s="34"/>
      <c r="E513" s="31"/>
      <c r="F513" s="28"/>
      <c r="G513" s="27"/>
      <c r="H513" s="51"/>
    </row>
    <row r="514" spans="1:8" ht="12.75">
      <c r="A514" s="38"/>
      <c r="B514" s="39"/>
      <c r="C514" s="40"/>
      <c r="D514" s="40"/>
      <c r="E514" s="35"/>
      <c r="F514" s="37"/>
      <c r="G514" s="27"/>
      <c r="H514" s="51"/>
    </row>
    <row r="515" spans="1:8" ht="12.75">
      <c r="A515" s="38"/>
      <c r="B515" s="39"/>
      <c r="C515" s="40"/>
      <c r="D515" s="40"/>
      <c r="E515" s="35"/>
      <c r="F515" s="37"/>
      <c r="G515" s="27"/>
      <c r="H515" s="51"/>
    </row>
    <row r="516" spans="1:8" ht="12.75">
      <c r="A516" s="24"/>
      <c r="B516" s="25"/>
      <c r="C516" s="34"/>
      <c r="D516" s="34"/>
      <c r="E516" s="31"/>
      <c r="F516" s="28"/>
      <c r="G516" s="27"/>
      <c r="H516" s="51"/>
    </row>
    <row r="517" spans="1:8" ht="12.75">
      <c r="A517" s="38"/>
      <c r="B517" s="39"/>
      <c r="C517" s="40"/>
      <c r="D517" s="40"/>
      <c r="E517" s="35"/>
      <c r="F517" s="37"/>
      <c r="G517" s="27"/>
      <c r="H517" s="51"/>
    </row>
    <row r="518" spans="1:8" ht="12.75">
      <c r="A518" s="38"/>
      <c r="B518" s="39"/>
      <c r="C518" s="40"/>
      <c r="D518" s="40"/>
      <c r="E518" s="35"/>
      <c r="F518" s="37"/>
      <c r="G518" s="27"/>
      <c r="H518" s="51"/>
    </row>
    <row r="519" spans="1:8" ht="12.75">
      <c r="A519" s="38"/>
      <c r="B519" s="39"/>
      <c r="C519" s="40"/>
      <c r="D519" s="40"/>
      <c r="E519" s="35"/>
      <c r="F519" s="37"/>
      <c r="G519" s="27"/>
      <c r="H519" s="51"/>
    </row>
    <row r="520" spans="1:8" ht="13.5" thickBot="1">
      <c r="A520" s="24"/>
      <c r="B520" s="25"/>
      <c r="C520" s="49"/>
      <c r="D520" s="49"/>
      <c r="E520" s="26"/>
      <c r="F520" s="26"/>
      <c r="G520" s="26"/>
      <c r="H520" s="26"/>
    </row>
    <row r="521" spans="1:8" ht="13.5" thickBot="1">
      <c r="A521" s="87"/>
      <c r="B521" s="87"/>
      <c r="C521" s="87"/>
      <c r="D521" s="87"/>
      <c r="E521" s="57"/>
      <c r="F521" s="57"/>
      <c r="G521" s="57"/>
      <c r="H521" s="57"/>
    </row>
    <row r="522" spans="1:9" ht="13.5" thickBot="1">
      <c r="A522" s="219"/>
      <c r="B522" s="220"/>
      <c r="C522" s="220"/>
      <c r="D522" s="220"/>
      <c r="E522" s="221"/>
      <c r="F522" s="67"/>
      <c r="G522" s="68"/>
      <c r="H522" s="67"/>
      <c r="I522" s="58"/>
    </row>
    <row r="523" spans="1:5" ht="21" thickBot="1">
      <c r="A523" s="222"/>
      <c r="B523" s="317"/>
      <c r="C523" s="317"/>
      <c r="D523" s="317"/>
      <c r="E523" s="317"/>
    </row>
    <row r="524" spans="1:8" ht="12.75">
      <c r="A524" s="339"/>
      <c r="B524" s="340"/>
      <c r="C524" s="341"/>
      <c r="D524" s="345"/>
      <c r="E524" s="323"/>
      <c r="F524" s="99"/>
      <c r="G524" s="98"/>
      <c r="H524" s="90"/>
    </row>
    <row r="525" spans="1:8" ht="13.5" thickBot="1">
      <c r="A525" s="342"/>
      <c r="B525" s="343"/>
      <c r="C525" s="344"/>
      <c r="D525" s="346"/>
      <c r="E525" s="324"/>
      <c r="F525" s="100"/>
      <c r="G525" s="111"/>
      <c r="H525" s="96"/>
    </row>
    <row r="526" spans="1:8" ht="13.5" thickBot="1">
      <c r="A526" s="3"/>
      <c r="B526" s="4"/>
      <c r="C526" s="5"/>
      <c r="D526" s="316"/>
      <c r="E526" s="325"/>
      <c r="F526" s="101"/>
      <c r="G526" s="112"/>
      <c r="H526" s="97"/>
    </row>
    <row r="527" spans="1:8" ht="13.5" thickBot="1">
      <c r="A527" s="6"/>
      <c r="B527" s="7"/>
      <c r="C527" s="8"/>
      <c r="D527" s="8"/>
      <c r="E527" s="218"/>
      <c r="F527" s="91"/>
      <c r="G527" s="94"/>
      <c r="H527" s="9"/>
    </row>
    <row r="528" spans="1:8" ht="12.75">
      <c r="A528" s="21"/>
      <c r="B528" s="22"/>
      <c r="C528" s="23"/>
      <c r="D528" s="217"/>
      <c r="E528" s="11"/>
      <c r="F528" s="28"/>
      <c r="G528" s="103"/>
      <c r="H528" s="51"/>
    </row>
    <row r="529" spans="1:8" ht="12.75">
      <c r="A529" s="21"/>
      <c r="B529" s="22"/>
      <c r="C529" s="23"/>
      <c r="D529" s="23"/>
      <c r="E529" s="11"/>
      <c r="F529" s="28"/>
      <c r="G529" s="27"/>
      <c r="H529" s="51"/>
    </row>
    <row r="530" spans="1:8" ht="12.75">
      <c r="A530" s="21"/>
      <c r="B530" s="22"/>
      <c r="C530" s="23"/>
      <c r="D530" s="217"/>
      <c r="E530" s="11"/>
      <c r="F530" s="28"/>
      <c r="G530" s="27"/>
      <c r="H530" s="51"/>
    </row>
    <row r="531" spans="1:8" ht="12.75">
      <c r="A531" s="21"/>
      <c r="B531" s="22"/>
      <c r="C531" s="23"/>
      <c r="D531" s="23"/>
      <c r="E531" s="11"/>
      <c r="F531" s="28"/>
      <c r="G531" s="27"/>
      <c r="H531" s="51"/>
    </row>
    <row r="532" spans="1:8" ht="12.75">
      <c r="A532" s="21"/>
      <c r="B532" s="22"/>
      <c r="C532" s="23"/>
      <c r="D532" s="23"/>
      <c r="E532" s="11"/>
      <c r="F532" s="28"/>
      <c r="G532" s="27"/>
      <c r="H532" s="51"/>
    </row>
    <row r="533" spans="1:8" ht="12.75">
      <c r="A533" s="21"/>
      <c r="B533" s="22"/>
      <c r="C533" s="23"/>
      <c r="D533" s="23"/>
      <c r="E533" s="11"/>
      <c r="F533" s="28"/>
      <c r="G533" s="27"/>
      <c r="H533" s="51"/>
    </row>
    <row r="534" spans="1:8" ht="12.75">
      <c r="A534" s="21"/>
      <c r="B534" s="22"/>
      <c r="C534" s="23"/>
      <c r="D534" s="23"/>
      <c r="E534" s="11"/>
      <c r="F534" s="28"/>
      <c r="G534" s="27"/>
      <c r="H534" s="51"/>
    </row>
    <row r="535" spans="1:8" ht="12.75">
      <c r="A535" s="21"/>
      <c r="B535" s="22"/>
      <c r="C535" s="23"/>
      <c r="D535" s="23"/>
      <c r="E535" s="11"/>
      <c r="F535" s="28"/>
      <c r="G535" s="27"/>
      <c r="H535" s="51"/>
    </row>
    <row r="536" spans="1:8" ht="12.75">
      <c r="A536" s="21"/>
      <c r="B536" s="22"/>
      <c r="C536" s="23"/>
      <c r="D536" s="23"/>
      <c r="E536" s="11"/>
      <c r="F536" s="28"/>
      <c r="G536" s="27"/>
      <c r="H536" s="51"/>
    </row>
    <row r="537" spans="1:8" ht="12.75">
      <c r="A537" s="21"/>
      <c r="B537" s="22"/>
      <c r="C537" s="23"/>
      <c r="D537" s="23"/>
      <c r="E537" s="11"/>
      <c r="F537" s="28"/>
      <c r="G537" s="27"/>
      <c r="H537" s="51"/>
    </row>
    <row r="538" spans="1:8" ht="12.75">
      <c r="A538" s="21"/>
      <c r="B538" s="22"/>
      <c r="C538" s="23"/>
      <c r="D538" s="23"/>
      <c r="E538" s="11"/>
      <c r="F538" s="28"/>
      <c r="G538" s="27"/>
      <c r="H538" s="51"/>
    </row>
    <row r="539" spans="1:8" ht="12.75">
      <c r="A539" s="21"/>
      <c r="B539" s="22"/>
      <c r="C539" s="23"/>
      <c r="D539" s="23"/>
      <c r="E539" s="11"/>
      <c r="F539" s="28"/>
      <c r="G539" s="27"/>
      <c r="H539" s="51"/>
    </row>
    <row r="540" spans="1:8" ht="13.5" thickBot="1">
      <c r="A540" s="336"/>
      <c r="B540" s="337"/>
      <c r="C540" s="337"/>
      <c r="D540" s="338"/>
      <c r="E540" s="26"/>
      <c r="F540" s="26"/>
      <c r="G540" s="26"/>
      <c r="H540" s="26"/>
    </row>
    <row r="541" spans="1:8" ht="13.5" thickBot="1">
      <c r="A541" s="87"/>
      <c r="B541" s="87"/>
      <c r="C541" s="87"/>
      <c r="D541" s="87"/>
      <c r="E541" s="57"/>
      <c r="F541" s="57"/>
      <c r="G541" s="57"/>
      <c r="H541" s="57"/>
    </row>
    <row r="542" spans="1:9" ht="13.5" thickBot="1">
      <c r="A542" s="65"/>
      <c r="B542" s="66"/>
      <c r="C542" s="66"/>
      <c r="D542" s="66"/>
      <c r="E542" s="67"/>
      <c r="F542" s="67"/>
      <c r="G542" s="68"/>
      <c r="H542" s="67"/>
      <c r="I542" s="58"/>
    </row>
    <row r="543" spans="1:8" ht="18.75" thickBot="1">
      <c r="A543" s="60"/>
      <c r="B543" s="2"/>
      <c r="C543" s="102"/>
      <c r="D543" s="231"/>
      <c r="E543" s="194"/>
      <c r="F543" s="102"/>
      <c r="G543" s="2"/>
      <c r="H543" s="102"/>
    </row>
    <row r="544" spans="1:8" ht="12.75">
      <c r="A544" s="88"/>
      <c r="B544" s="92"/>
      <c r="C544" s="93"/>
      <c r="D544" s="93"/>
      <c r="E544" s="195"/>
      <c r="F544" s="99"/>
      <c r="G544" s="98"/>
      <c r="H544" s="90"/>
    </row>
    <row r="545" spans="1:8" ht="13.5" thickBot="1">
      <c r="A545" s="89"/>
      <c r="B545" s="85"/>
      <c r="C545" s="86"/>
      <c r="D545" s="86"/>
      <c r="E545" s="191"/>
      <c r="F545" s="100"/>
      <c r="G545" s="111"/>
      <c r="H545" s="96"/>
    </row>
    <row r="546" spans="1:8" ht="13.5" thickBot="1">
      <c r="A546" s="3"/>
      <c r="B546" s="4"/>
      <c r="C546" s="5"/>
      <c r="D546" s="5"/>
      <c r="E546" s="192"/>
      <c r="F546" s="101"/>
      <c r="G546" s="112"/>
      <c r="H546" s="97"/>
    </row>
    <row r="547" spans="1:8" ht="13.5" thickBot="1">
      <c r="A547" s="6"/>
      <c r="B547" s="7"/>
      <c r="C547" s="8"/>
      <c r="D547" s="8"/>
      <c r="E547" s="193"/>
      <c r="F547" s="91"/>
      <c r="G547" s="94"/>
      <c r="H547" s="9"/>
    </row>
    <row r="548" spans="1:8" ht="12.75">
      <c r="A548" s="21"/>
      <c r="B548" s="22"/>
      <c r="C548" s="30"/>
      <c r="D548" s="30"/>
      <c r="E548" s="31"/>
      <c r="F548" s="28"/>
      <c r="G548" s="32"/>
      <c r="H548" s="51"/>
    </row>
    <row r="549" spans="1:8" ht="12.75">
      <c r="A549" s="21"/>
      <c r="B549" s="22"/>
      <c r="C549" s="30"/>
      <c r="D549" s="30"/>
      <c r="E549" s="31"/>
      <c r="F549" s="28"/>
      <c r="G549" s="32"/>
      <c r="H549" s="51"/>
    </row>
    <row r="550" spans="1:8" ht="12.75">
      <c r="A550" s="21"/>
      <c r="B550" s="22"/>
      <c r="C550" s="30"/>
      <c r="D550" s="30"/>
      <c r="E550" s="31"/>
      <c r="F550" s="28"/>
      <c r="G550" s="32"/>
      <c r="H550" s="51"/>
    </row>
    <row r="551" spans="1:8" ht="12.75">
      <c r="A551" s="21"/>
      <c r="B551" s="22"/>
      <c r="C551" s="30"/>
      <c r="D551" s="30"/>
      <c r="E551" s="31"/>
      <c r="F551" s="28"/>
      <c r="G551" s="32"/>
      <c r="H551" s="51"/>
    </row>
    <row r="552" spans="1:8" ht="12.75">
      <c r="A552" s="21"/>
      <c r="B552" s="22"/>
      <c r="C552" s="30"/>
      <c r="D552" s="30"/>
      <c r="E552" s="31"/>
      <c r="F552" s="28"/>
      <c r="G552" s="32"/>
      <c r="H552" s="51"/>
    </row>
    <row r="553" spans="1:8" ht="12.75">
      <c r="A553" s="21"/>
      <c r="B553" s="22"/>
      <c r="C553" s="30"/>
      <c r="D553" s="30"/>
      <c r="E553" s="31"/>
      <c r="F553" s="28"/>
      <c r="G553" s="32"/>
      <c r="H553" s="51"/>
    </row>
    <row r="554" spans="1:8" ht="12.75">
      <c r="A554" s="21"/>
      <c r="B554" s="22"/>
      <c r="C554" s="30"/>
      <c r="D554" s="30"/>
      <c r="E554" s="31"/>
      <c r="F554" s="28"/>
      <c r="G554" s="32"/>
      <c r="H554" s="51"/>
    </row>
    <row r="555" spans="1:8" ht="12.75">
      <c r="A555" s="21"/>
      <c r="B555" s="22"/>
      <c r="C555" s="30"/>
      <c r="D555" s="30"/>
      <c r="E555" s="31"/>
      <c r="F555" s="28"/>
      <c r="G555" s="32"/>
      <c r="H555" s="51"/>
    </row>
    <row r="556" spans="1:8" ht="12.75">
      <c r="A556" s="21"/>
      <c r="B556" s="22"/>
      <c r="C556" s="30"/>
      <c r="D556" s="30"/>
      <c r="E556" s="31"/>
      <c r="F556" s="28"/>
      <c r="G556" s="32"/>
      <c r="H556" s="51"/>
    </row>
    <row r="557" spans="1:8" ht="12.75">
      <c r="A557" s="21"/>
      <c r="B557" s="22"/>
      <c r="C557" s="30"/>
      <c r="D557" s="30"/>
      <c r="E557" s="31"/>
      <c r="F557" s="28"/>
      <c r="G557" s="32"/>
      <c r="H557" s="51"/>
    </row>
    <row r="558" spans="1:8" ht="12.75">
      <c r="A558" s="21"/>
      <c r="B558" s="22"/>
      <c r="C558" s="30"/>
      <c r="D558" s="30"/>
      <c r="E558" s="31"/>
      <c r="F558" s="28"/>
      <c r="G558" s="32"/>
      <c r="H558" s="51"/>
    </row>
    <row r="559" spans="1:8" ht="12.75">
      <c r="A559" s="21"/>
      <c r="B559" s="22"/>
      <c r="C559" s="30"/>
      <c r="D559" s="30"/>
      <c r="E559" s="31"/>
      <c r="F559" s="28"/>
      <c r="G559" s="32"/>
      <c r="H559" s="51"/>
    </row>
    <row r="560" spans="1:8" ht="12.75">
      <c r="A560" s="21"/>
      <c r="B560" s="22"/>
      <c r="C560" s="30"/>
      <c r="D560" s="30"/>
      <c r="E560" s="31"/>
      <c r="F560" s="28"/>
      <c r="G560" s="32"/>
      <c r="H560" s="51"/>
    </row>
    <row r="561" spans="1:8" ht="12.75">
      <c r="A561" s="21"/>
      <c r="B561" s="22"/>
      <c r="C561" s="30"/>
      <c r="D561" s="30"/>
      <c r="E561" s="31"/>
      <c r="F561" s="28"/>
      <c r="G561" s="32"/>
      <c r="H561" s="51"/>
    </row>
    <row r="562" spans="1:8" ht="12.75">
      <c r="A562" s="21"/>
      <c r="B562" s="22"/>
      <c r="C562" s="30"/>
      <c r="D562" s="30"/>
      <c r="E562" s="31"/>
      <c r="F562" s="28"/>
      <c r="G562" s="32"/>
      <c r="H562" s="51"/>
    </row>
    <row r="563" spans="1:8" ht="12.75">
      <c r="A563" s="21"/>
      <c r="B563" s="22"/>
      <c r="C563" s="30"/>
      <c r="D563" s="30"/>
      <c r="E563" s="31"/>
      <c r="F563" s="28"/>
      <c r="G563" s="32"/>
      <c r="H563" s="51"/>
    </row>
    <row r="564" spans="1:8" ht="12.75">
      <c r="A564" s="21"/>
      <c r="B564" s="22"/>
      <c r="C564" s="23"/>
      <c r="D564" s="23"/>
      <c r="E564" s="11"/>
      <c r="F564" s="28"/>
      <c r="G564" s="27"/>
      <c r="H564" s="51"/>
    </row>
    <row r="565" spans="1:8" ht="12.75">
      <c r="A565" s="21"/>
      <c r="B565" s="22"/>
      <c r="C565" s="23"/>
      <c r="D565" s="23"/>
      <c r="E565" s="11"/>
      <c r="F565" s="28"/>
      <c r="G565" s="27"/>
      <c r="H565" s="51"/>
    </row>
    <row r="566" spans="1:8" ht="12.75">
      <c r="A566" s="21"/>
      <c r="B566" s="22"/>
      <c r="C566" s="23"/>
      <c r="D566" s="23"/>
      <c r="E566" s="11"/>
      <c r="F566" s="28"/>
      <c r="G566" s="27"/>
      <c r="H566" s="51"/>
    </row>
    <row r="567" spans="1:8" ht="12.75">
      <c r="A567" s="24"/>
      <c r="B567" s="25"/>
      <c r="C567" s="34"/>
      <c r="D567" s="34"/>
      <c r="E567" s="31"/>
      <c r="F567" s="28"/>
      <c r="G567" s="27"/>
      <c r="H567" s="51"/>
    </row>
    <row r="568" spans="1:8" ht="12.75">
      <c r="A568" s="38"/>
      <c r="B568" s="39"/>
      <c r="C568" s="40"/>
      <c r="D568" s="40"/>
      <c r="E568" s="35"/>
      <c r="F568" s="37"/>
      <c r="G568" s="27"/>
      <c r="H568" s="51"/>
    </row>
    <row r="569" spans="1:8" ht="12.75">
      <c r="A569" s="38"/>
      <c r="B569" s="39"/>
      <c r="C569" s="40"/>
      <c r="D569" s="40"/>
      <c r="E569" s="35"/>
      <c r="F569" s="37"/>
      <c r="G569" s="36"/>
      <c r="H569" s="51"/>
    </row>
    <row r="570" spans="1:8" ht="12.75">
      <c r="A570" s="38"/>
      <c r="B570" s="39"/>
      <c r="C570" s="40"/>
      <c r="D570" s="40"/>
      <c r="E570" s="35"/>
      <c r="F570" s="37"/>
      <c r="G570" s="36"/>
      <c r="H570" s="51"/>
    </row>
    <row r="571" spans="1:8" ht="12.75">
      <c r="A571" s="38"/>
      <c r="B571" s="39"/>
      <c r="C571" s="40"/>
      <c r="D571" s="40"/>
      <c r="E571" s="35"/>
      <c r="F571" s="37"/>
      <c r="G571" s="36"/>
      <c r="H571" s="51"/>
    </row>
    <row r="572" spans="1:8" ht="12.75">
      <c r="A572" s="24"/>
      <c r="B572" s="25"/>
      <c r="C572" s="49"/>
      <c r="D572" s="49"/>
      <c r="E572" s="26"/>
      <c r="F572" s="26"/>
      <c r="G572" s="26"/>
      <c r="H572" s="26"/>
    </row>
    <row r="573" spans="1:8" ht="12.75">
      <c r="A573" s="43"/>
      <c r="B573" s="44"/>
      <c r="C573" s="40"/>
      <c r="D573" s="40"/>
      <c r="E573" s="35"/>
      <c r="F573" s="37"/>
      <c r="G573" s="36"/>
      <c r="H573" s="51"/>
    </row>
    <row r="574" spans="1:8" ht="13.5" thickBot="1">
      <c r="A574" s="45"/>
      <c r="B574" s="46"/>
      <c r="C574" s="49"/>
      <c r="D574" s="49"/>
      <c r="E574" s="41"/>
      <c r="F574" s="41"/>
      <c r="G574" s="41"/>
      <c r="H574" s="41"/>
    </row>
    <row r="575" spans="1:8" ht="13.5" thickBot="1">
      <c r="A575" s="87"/>
      <c r="B575" s="87"/>
      <c r="C575" s="87"/>
      <c r="D575" s="87"/>
      <c r="E575" s="57"/>
      <c r="F575" s="57"/>
      <c r="G575" s="57"/>
      <c r="H575" s="57"/>
    </row>
    <row r="576" spans="1:9" ht="13.5" thickBot="1">
      <c r="A576" s="65"/>
      <c r="B576" s="66"/>
      <c r="C576" s="66"/>
      <c r="D576" s="66"/>
      <c r="E576" s="67"/>
      <c r="F576" s="67"/>
      <c r="G576" s="68"/>
      <c r="H576" s="67"/>
      <c r="I576" s="58"/>
    </row>
    <row r="577" spans="1:8" ht="18.75" thickBot="1">
      <c r="A577" s="60"/>
      <c r="B577" s="2"/>
      <c r="C577" s="102"/>
      <c r="D577" s="231"/>
      <c r="E577" s="194"/>
      <c r="F577" s="102"/>
      <c r="G577" s="2"/>
      <c r="H577" s="102"/>
    </row>
    <row r="578" spans="1:8" ht="12.75">
      <c r="A578" s="88"/>
      <c r="B578" s="92"/>
      <c r="C578" s="93"/>
      <c r="D578" s="93"/>
      <c r="E578" s="195"/>
      <c r="F578" s="99"/>
      <c r="G578" s="98"/>
      <c r="H578" s="90"/>
    </row>
    <row r="579" spans="1:8" ht="13.5" thickBot="1">
      <c r="A579" s="89"/>
      <c r="B579" s="85"/>
      <c r="C579" s="86"/>
      <c r="D579" s="86"/>
      <c r="E579" s="191"/>
      <c r="F579" s="100"/>
      <c r="G579" s="111"/>
      <c r="H579" s="96"/>
    </row>
    <row r="580" spans="1:8" ht="13.5" thickBot="1">
      <c r="A580" s="3"/>
      <c r="B580" s="4"/>
      <c r="C580" s="5"/>
      <c r="D580" s="5"/>
      <c r="E580" s="192"/>
      <c r="F580" s="101"/>
      <c r="G580" s="112"/>
      <c r="H580" s="97"/>
    </row>
    <row r="581" spans="1:8" ht="13.5" thickBot="1">
      <c r="A581" s="6"/>
      <c r="B581" s="7"/>
      <c r="C581" s="8"/>
      <c r="D581" s="8"/>
      <c r="E581" s="193"/>
      <c r="F581" s="91"/>
      <c r="G581" s="94"/>
      <c r="H581" s="9"/>
    </row>
    <row r="582" spans="1:8" ht="12.75">
      <c r="A582" s="21"/>
      <c r="B582" s="22"/>
      <c r="C582" s="30"/>
      <c r="D582" s="30"/>
      <c r="E582" s="31"/>
      <c r="F582" s="28"/>
      <c r="G582" s="32"/>
      <c r="H582" s="51"/>
    </row>
    <row r="583" spans="1:8" ht="12.75">
      <c r="A583" s="21"/>
      <c r="B583" s="22"/>
      <c r="C583" s="30"/>
      <c r="D583" s="30"/>
      <c r="E583" s="31"/>
      <c r="F583" s="28"/>
      <c r="G583" s="32"/>
      <c r="H583" s="51"/>
    </row>
    <row r="584" spans="1:8" ht="12.75">
      <c r="A584" s="21"/>
      <c r="B584" s="22"/>
      <c r="C584" s="30"/>
      <c r="D584" s="30"/>
      <c r="E584" s="31"/>
      <c r="F584" s="28"/>
      <c r="G584" s="32"/>
      <c r="H584" s="51"/>
    </row>
    <row r="585" spans="1:8" ht="12.75">
      <c r="A585" s="21"/>
      <c r="B585" s="22"/>
      <c r="C585" s="30"/>
      <c r="D585" s="30"/>
      <c r="E585" s="31"/>
      <c r="F585" s="28"/>
      <c r="G585" s="32"/>
      <c r="H585" s="51"/>
    </row>
    <row r="586" spans="1:8" ht="12.75">
      <c r="A586" s="21"/>
      <c r="B586" s="22"/>
      <c r="C586" s="30"/>
      <c r="D586" s="30"/>
      <c r="E586" s="31"/>
      <c r="F586" s="28"/>
      <c r="G586" s="32"/>
      <c r="H586" s="51"/>
    </row>
    <row r="587" spans="1:8" ht="12.75">
      <c r="A587" s="21"/>
      <c r="B587" s="22"/>
      <c r="C587" s="30"/>
      <c r="D587" s="30"/>
      <c r="E587" s="31"/>
      <c r="F587" s="28"/>
      <c r="G587" s="32"/>
      <c r="H587" s="51"/>
    </row>
    <row r="588" spans="1:8" ht="12.75">
      <c r="A588" s="21"/>
      <c r="B588" s="22"/>
      <c r="C588" s="30"/>
      <c r="D588" s="30"/>
      <c r="E588" s="31"/>
      <c r="F588" s="28"/>
      <c r="G588" s="32"/>
      <c r="H588" s="51"/>
    </row>
    <row r="589" spans="1:8" ht="12.75">
      <c r="A589" s="21"/>
      <c r="B589" s="22"/>
      <c r="C589" s="30"/>
      <c r="D589" s="30"/>
      <c r="E589" s="31"/>
      <c r="F589" s="28"/>
      <c r="G589" s="32"/>
      <c r="H589" s="51"/>
    </row>
    <row r="590" spans="1:8" ht="12.75">
      <c r="A590" s="21"/>
      <c r="B590" s="22"/>
      <c r="C590" s="30"/>
      <c r="D590" s="30"/>
      <c r="E590" s="31"/>
      <c r="F590" s="28"/>
      <c r="G590" s="32"/>
      <c r="H590" s="51"/>
    </row>
    <row r="591" spans="1:8" ht="12.75">
      <c r="A591" s="21"/>
      <c r="B591" s="22"/>
      <c r="C591" s="30"/>
      <c r="D591" s="30"/>
      <c r="E591" s="31"/>
      <c r="F591" s="28"/>
      <c r="G591" s="32"/>
      <c r="H591" s="51"/>
    </row>
    <row r="592" spans="1:8" ht="12.75">
      <c r="A592" s="21"/>
      <c r="B592" s="22"/>
      <c r="C592" s="30"/>
      <c r="D592" s="30"/>
      <c r="E592" s="31"/>
      <c r="F592" s="28"/>
      <c r="G592" s="32"/>
      <c r="H592" s="51"/>
    </row>
    <row r="593" spans="1:8" ht="12.75">
      <c r="A593" s="21"/>
      <c r="B593" s="22"/>
      <c r="C593" s="23"/>
      <c r="D593" s="23"/>
      <c r="E593" s="11"/>
      <c r="F593" s="28"/>
      <c r="G593" s="27"/>
      <c r="H593" s="51"/>
    </row>
    <row r="594" spans="1:8" ht="12.75">
      <c r="A594" s="21"/>
      <c r="B594" s="22"/>
      <c r="C594" s="23"/>
      <c r="D594" s="23"/>
      <c r="E594" s="11"/>
      <c r="F594" s="28"/>
      <c r="G594" s="27"/>
      <c r="H594" s="51"/>
    </row>
    <row r="595" spans="1:8" ht="12.75">
      <c r="A595" s="21"/>
      <c r="B595" s="22"/>
      <c r="C595" s="23"/>
      <c r="D595" s="23"/>
      <c r="E595" s="11"/>
      <c r="F595" s="28"/>
      <c r="G595" s="27"/>
      <c r="H595" s="51"/>
    </row>
    <row r="596" spans="1:8" ht="12.75">
      <c r="A596" s="21"/>
      <c r="B596" s="22"/>
      <c r="C596" s="23"/>
      <c r="D596" s="23"/>
      <c r="E596" s="11"/>
      <c r="F596" s="28"/>
      <c r="G596" s="27"/>
      <c r="H596" s="51"/>
    </row>
    <row r="597" spans="1:8" ht="12.75">
      <c r="A597" s="24"/>
      <c r="B597" s="25"/>
      <c r="C597" s="34"/>
      <c r="D597" s="34"/>
      <c r="E597" s="31"/>
      <c r="F597" s="28"/>
      <c r="G597" s="27"/>
      <c r="H597" s="51"/>
    </row>
    <row r="598" spans="1:8" ht="12.75">
      <c r="A598" s="38"/>
      <c r="B598" s="39"/>
      <c r="C598" s="40"/>
      <c r="D598" s="40"/>
      <c r="E598" s="35"/>
      <c r="F598" s="37"/>
      <c r="G598" s="27"/>
      <c r="H598" s="51"/>
    </row>
    <row r="599" spans="1:8" ht="12.75">
      <c r="A599" s="38"/>
      <c r="B599" s="39"/>
      <c r="C599" s="40"/>
      <c r="D599" s="40"/>
      <c r="E599" s="35"/>
      <c r="F599" s="37"/>
      <c r="G599" s="36"/>
      <c r="H599" s="51"/>
    </row>
    <row r="600" spans="1:8" ht="12.75">
      <c r="A600" s="38"/>
      <c r="B600" s="39"/>
      <c r="C600" s="40"/>
      <c r="D600" s="40"/>
      <c r="E600" s="35"/>
      <c r="F600" s="37"/>
      <c r="G600" s="36"/>
      <c r="H600" s="51"/>
    </row>
    <row r="601" spans="1:8" ht="12.75">
      <c r="A601" s="38"/>
      <c r="B601" s="39"/>
      <c r="C601" s="40"/>
      <c r="D601" s="40"/>
      <c r="E601" s="35"/>
      <c r="F601" s="37"/>
      <c r="G601" s="36"/>
      <c r="H601" s="51"/>
    </row>
    <row r="602" spans="1:8" ht="12.75">
      <c r="A602" s="38"/>
      <c r="B602" s="39"/>
      <c r="C602" s="40"/>
      <c r="D602" s="40"/>
      <c r="E602" s="35"/>
      <c r="F602" s="37"/>
      <c r="G602" s="240"/>
      <c r="H602" s="51"/>
    </row>
    <row r="603" spans="1:8" ht="12.75">
      <c r="A603" s="24"/>
      <c r="B603" s="25"/>
      <c r="C603" s="49"/>
      <c r="D603" s="49"/>
      <c r="E603" s="26"/>
      <c r="F603" s="26"/>
      <c r="G603" s="26"/>
      <c r="H603" s="26"/>
    </row>
    <row r="604" spans="1:8" ht="12.75">
      <c r="A604" s="43"/>
      <c r="B604" s="44"/>
      <c r="C604" s="40"/>
      <c r="D604" s="40"/>
      <c r="E604" s="35"/>
      <c r="F604" s="37"/>
      <c r="G604" s="36"/>
      <c r="H604" s="51"/>
    </row>
    <row r="605" spans="1:8" ht="13.5" thickBot="1">
      <c r="A605" s="45"/>
      <c r="B605" s="46"/>
      <c r="C605" s="49"/>
      <c r="D605" s="49"/>
      <c r="E605" s="41"/>
      <c r="F605" s="41"/>
      <c r="G605" s="41"/>
      <c r="H605" s="41"/>
    </row>
    <row r="606" spans="1:8" ht="13.5" thickBot="1">
      <c r="A606" s="87"/>
      <c r="B606" s="87"/>
      <c r="C606" s="87"/>
      <c r="D606" s="87"/>
      <c r="E606" s="57"/>
      <c r="F606" s="57"/>
      <c r="G606" s="57"/>
      <c r="H606" s="57"/>
    </row>
    <row r="607" spans="1:9" ht="13.5" thickBot="1">
      <c r="A607" s="65"/>
      <c r="B607" s="66"/>
      <c r="C607" s="66"/>
      <c r="D607" s="66"/>
      <c r="E607" s="67"/>
      <c r="F607" s="67"/>
      <c r="G607" s="68"/>
      <c r="H607" s="67"/>
      <c r="I607" s="58"/>
    </row>
    <row r="608" spans="1:8" ht="18.75" thickBot="1">
      <c r="A608" s="326"/>
      <c r="B608" s="327"/>
      <c r="C608" s="327"/>
      <c r="D608" s="327"/>
      <c r="E608" s="196"/>
      <c r="F608" s="95"/>
      <c r="G608" s="113"/>
      <c r="H608" s="95"/>
    </row>
    <row r="609" spans="1:8" ht="12.75">
      <c r="A609" s="88"/>
      <c r="B609" s="92"/>
      <c r="C609" s="93"/>
      <c r="D609" s="93"/>
      <c r="E609" s="195"/>
      <c r="F609" s="99"/>
      <c r="G609" s="98"/>
      <c r="H609" s="90"/>
    </row>
    <row r="610" spans="1:8" ht="13.5" thickBot="1">
      <c r="A610" s="89"/>
      <c r="B610" s="85"/>
      <c r="C610" s="86"/>
      <c r="D610" s="86"/>
      <c r="E610" s="191"/>
      <c r="F610" s="100"/>
      <c r="G610" s="111"/>
      <c r="H610" s="96"/>
    </row>
    <row r="611" spans="1:8" ht="13.5" thickBot="1">
      <c r="A611" s="3"/>
      <c r="B611" s="4"/>
      <c r="C611" s="5"/>
      <c r="D611" s="5"/>
      <c r="E611" s="192"/>
      <c r="F611" s="101"/>
      <c r="G611" s="112"/>
      <c r="H611" s="97"/>
    </row>
    <row r="612" spans="1:8" ht="13.5" thickBot="1">
      <c r="A612" s="6"/>
      <c r="B612" s="7"/>
      <c r="C612" s="8"/>
      <c r="D612" s="8"/>
      <c r="E612" s="193"/>
      <c r="F612" s="91"/>
      <c r="G612" s="94"/>
      <c r="H612" s="9"/>
    </row>
    <row r="613" spans="1:8" ht="12.75">
      <c r="A613" s="43"/>
      <c r="B613" s="44"/>
      <c r="C613" s="40"/>
      <c r="D613" s="40"/>
      <c r="E613" s="35"/>
      <c r="F613" s="37"/>
      <c r="G613" s="36"/>
      <c r="H613" s="51"/>
    </row>
    <row r="614" spans="1:8" ht="12.75">
      <c r="A614" s="43"/>
      <c r="B614" s="44"/>
      <c r="C614" s="40"/>
      <c r="D614" s="40"/>
      <c r="E614" s="35"/>
      <c r="F614" s="37"/>
      <c r="G614" s="36"/>
      <c r="H614" s="51"/>
    </row>
    <row r="615" spans="1:8" ht="12.75">
      <c r="A615" s="43"/>
      <c r="B615" s="44"/>
      <c r="C615" s="40"/>
      <c r="D615" s="40"/>
      <c r="E615" s="35"/>
      <c r="F615" s="37"/>
      <c r="G615" s="36"/>
      <c r="H615" s="51"/>
    </row>
    <row r="616" spans="1:8" ht="12.75">
      <c r="A616" s="43"/>
      <c r="B616" s="44"/>
      <c r="C616" s="40"/>
      <c r="D616" s="40"/>
      <c r="E616" s="35"/>
      <c r="F616" s="37"/>
      <c r="G616" s="36"/>
      <c r="H616" s="51"/>
    </row>
    <row r="617" spans="1:8" ht="12.75">
      <c r="A617" s="43"/>
      <c r="B617" s="44"/>
      <c r="C617" s="40"/>
      <c r="D617" s="40"/>
      <c r="E617" s="35"/>
      <c r="F617" s="37"/>
      <c r="G617" s="36"/>
      <c r="H617" s="51"/>
    </row>
    <row r="618" spans="1:8" ht="12.75">
      <c r="A618" s="43"/>
      <c r="B618" s="44"/>
      <c r="C618" s="40"/>
      <c r="D618" s="40"/>
      <c r="E618" s="35"/>
      <c r="F618" s="37"/>
      <c r="G618" s="36"/>
      <c r="H618" s="51"/>
    </row>
    <row r="619" spans="1:8" ht="12.75">
      <c r="A619" s="43"/>
      <c r="B619" s="44"/>
      <c r="C619" s="48"/>
      <c r="D619" s="48"/>
      <c r="E619" s="41"/>
      <c r="F619" s="41"/>
      <c r="G619" s="41"/>
      <c r="H619" s="41"/>
    </row>
    <row r="620" spans="1:8" ht="12.75">
      <c r="A620" s="43"/>
      <c r="B620" s="44"/>
      <c r="C620" s="40"/>
      <c r="D620" s="40"/>
      <c r="E620" s="35"/>
      <c r="F620" s="37"/>
      <c r="G620" s="36"/>
      <c r="H620" s="51"/>
    </row>
    <row r="621" spans="1:8" ht="12.75">
      <c r="A621" s="43"/>
      <c r="B621" s="44"/>
      <c r="C621" s="40"/>
      <c r="D621" s="40"/>
      <c r="E621" s="35"/>
      <c r="F621" s="37"/>
      <c r="G621" s="36"/>
      <c r="H621" s="51"/>
    </row>
    <row r="622" spans="1:8" ht="12.75">
      <c r="A622" s="43"/>
      <c r="B622" s="44"/>
      <c r="C622" s="40"/>
      <c r="D622" s="40"/>
      <c r="E622" s="35"/>
      <c r="F622" s="37"/>
      <c r="G622" s="36"/>
      <c r="H622" s="51"/>
    </row>
    <row r="623" spans="1:8" ht="12.75">
      <c r="A623" s="43"/>
      <c r="B623" s="44"/>
      <c r="C623" s="40"/>
      <c r="D623" s="40"/>
      <c r="E623" s="35"/>
      <c r="F623" s="37"/>
      <c r="G623" s="36"/>
      <c r="H623" s="51"/>
    </row>
    <row r="624" spans="1:8" ht="12.75">
      <c r="A624" s="43"/>
      <c r="B624" s="44"/>
      <c r="C624" s="40"/>
      <c r="D624" s="40"/>
      <c r="E624" s="35"/>
      <c r="F624" s="37"/>
      <c r="G624" s="36"/>
      <c r="H624" s="51"/>
    </row>
    <row r="625" spans="1:8" ht="12.75">
      <c r="A625" s="43"/>
      <c r="B625" s="44"/>
      <c r="C625" s="40"/>
      <c r="D625" s="40"/>
      <c r="E625" s="35"/>
      <c r="F625" s="37"/>
      <c r="G625" s="36"/>
      <c r="H625" s="51"/>
    </row>
    <row r="626" spans="1:8" ht="12.75">
      <c r="A626" s="43"/>
      <c r="B626" s="44"/>
      <c r="C626" s="48"/>
      <c r="D626" s="48"/>
      <c r="E626" s="41"/>
      <c r="F626" s="41"/>
      <c r="G626" s="41"/>
      <c r="H626" s="41"/>
    </row>
    <row r="627" spans="1:8" ht="12.75">
      <c r="A627" s="43"/>
      <c r="B627" s="44"/>
      <c r="C627" s="40"/>
      <c r="D627" s="40"/>
      <c r="E627" s="35"/>
      <c r="F627" s="37"/>
      <c r="G627" s="36"/>
      <c r="H627" s="51"/>
    </row>
    <row r="628" spans="1:8" ht="12.75">
      <c r="A628" s="45"/>
      <c r="B628" s="46"/>
      <c r="C628" s="49"/>
      <c r="D628" s="49"/>
      <c r="E628" s="26"/>
      <c r="F628" s="26"/>
      <c r="G628" s="26"/>
      <c r="H628" s="26"/>
    </row>
    <row r="629" spans="1:9" ht="12.75">
      <c r="A629" s="71"/>
      <c r="B629" s="72"/>
      <c r="C629" s="73"/>
      <c r="D629" s="73"/>
      <c r="E629" s="74"/>
      <c r="F629" s="76"/>
      <c r="G629" s="75"/>
      <c r="H629" s="51"/>
      <c r="I629" s="77"/>
    </row>
    <row r="630" spans="1:8" ht="12.75">
      <c r="A630" s="45"/>
      <c r="B630" s="46"/>
      <c r="C630" s="49"/>
      <c r="D630" s="49"/>
      <c r="E630" s="26"/>
      <c r="F630" s="26"/>
      <c r="G630" s="26"/>
      <c r="H630" s="26"/>
    </row>
    <row r="631" spans="1:8" ht="12.75">
      <c r="A631" s="43"/>
      <c r="B631" s="44"/>
      <c r="C631" s="40"/>
      <c r="D631" s="40"/>
      <c r="E631" s="35"/>
      <c r="F631" s="37"/>
      <c r="G631" s="36"/>
      <c r="H631" s="51"/>
    </row>
    <row r="632" spans="1:8" ht="12.75">
      <c r="A632" s="45"/>
      <c r="B632" s="46"/>
      <c r="C632" s="49"/>
      <c r="D632" s="49"/>
      <c r="E632" s="26"/>
      <c r="F632" s="26"/>
      <c r="G632" s="26"/>
      <c r="H632" s="26"/>
    </row>
    <row r="633" spans="1:8" ht="12.75">
      <c r="A633" s="43"/>
      <c r="B633" s="44"/>
      <c r="C633" s="40"/>
      <c r="D633" s="40"/>
      <c r="E633" s="35"/>
      <c r="F633" s="37"/>
      <c r="G633" s="36"/>
      <c r="H633" s="51"/>
    </row>
    <row r="634" spans="1:8" ht="12.75">
      <c r="A634" s="43"/>
      <c r="B634" s="44"/>
      <c r="C634" s="40"/>
      <c r="D634" s="40"/>
      <c r="E634" s="35"/>
      <c r="F634" s="37"/>
      <c r="G634" s="36"/>
      <c r="H634" s="51"/>
    </row>
    <row r="635" spans="1:8" ht="12.75">
      <c r="A635" s="43"/>
      <c r="B635" s="44"/>
      <c r="C635" s="40"/>
      <c r="D635" s="40"/>
      <c r="E635" s="35"/>
      <c r="F635" s="37"/>
      <c r="G635" s="36"/>
      <c r="H635" s="51"/>
    </row>
    <row r="636" spans="1:8" ht="12.75">
      <c r="A636" s="43"/>
      <c r="B636" s="44"/>
      <c r="C636" s="40"/>
      <c r="D636" s="40"/>
      <c r="E636" s="35"/>
      <c r="F636" s="37"/>
      <c r="G636" s="36"/>
      <c r="H636" s="51"/>
    </row>
    <row r="637" spans="1:8" ht="12.75">
      <c r="A637" s="43"/>
      <c r="B637" s="44"/>
      <c r="C637" s="40"/>
      <c r="D637" s="40"/>
      <c r="E637" s="35"/>
      <c r="F637" s="37"/>
      <c r="G637" s="36"/>
      <c r="H637" s="51"/>
    </row>
    <row r="638" spans="1:8" ht="12.75">
      <c r="A638" s="43"/>
      <c r="B638" s="44"/>
      <c r="C638" s="40"/>
      <c r="D638" s="40"/>
      <c r="E638" s="35"/>
      <c r="F638" s="37"/>
      <c r="G638" s="36"/>
      <c r="H638" s="51"/>
    </row>
    <row r="639" spans="1:8" ht="12.75">
      <c r="A639" s="43"/>
      <c r="B639" s="44"/>
      <c r="C639" s="40"/>
      <c r="D639" s="40"/>
      <c r="E639" s="35"/>
      <c r="F639" s="37"/>
      <c r="G639" s="36"/>
      <c r="H639" s="51"/>
    </row>
    <row r="640" spans="1:8" ht="12.75">
      <c r="A640" s="43"/>
      <c r="B640" s="44"/>
      <c r="C640" s="40"/>
      <c r="D640" s="40"/>
      <c r="E640" s="35"/>
      <c r="F640" s="37"/>
      <c r="G640" s="36"/>
      <c r="H640" s="51"/>
    </row>
    <row r="641" spans="1:8" ht="12.75">
      <c r="A641" s="43"/>
      <c r="B641" s="44"/>
      <c r="C641" s="40"/>
      <c r="D641" s="40"/>
      <c r="E641" s="35"/>
      <c r="F641" s="37"/>
      <c r="G641" s="36"/>
      <c r="H641" s="51"/>
    </row>
    <row r="642" spans="1:8" ht="12.75">
      <c r="A642" s="43"/>
      <c r="B642" s="44"/>
      <c r="C642" s="40"/>
      <c r="D642" s="40"/>
      <c r="E642" s="35"/>
      <c r="F642" s="37"/>
      <c r="G642" s="36"/>
      <c r="H642" s="51"/>
    </row>
    <row r="643" spans="1:8" ht="12.75">
      <c r="A643" s="43"/>
      <c r="B643" s="44"/>
      <c r="C643" s="40"/>
      <c r="D643" s="40"/>
      <c r="E643" s="35"/>
      <c r="F643" s="37"/>
      <c r="G643" s="36"/>
      <c r="H643" s="51"/>
    </row>
    <row r="644" spans="1:8" ht="12.75">
      <c r="A644" s="43"/>
      <c r="B644" s="44"/>
      <c r="C644" s="40"/>
      <c r="D644" s="40"/>
      <c r="E644" s="35"/>
      <c r="F644" s="37"/>
      <c r="G644" s="36"/>
      <c r="H644" s="51"/>
    </row>
    <row r="645" spans="1:8" ht="12.75">
      <c r="A645" s="43"/>
      <c r="B645" s="44"/>
      <c r="C645" s="40"/>
      <c r="D645" s="40"/>
      <c r="E645" s="35"/>
      <c r="F645" s="37"/>
      <c r="G645" s="36"/>
      <c r="H645" s="51"/>
    </row>
    <row r="646" spans="1:8" ht="12.75">
      <c r="A646" s="43"/>
      <c r="B646" s="44"/>
      <c r="C646" s="40"/>
      <c r="D646" s="40"/>
      <c r="E646" s="35"/>
      <c r="F646" s="37"/>
      <c r="G646" s="36"/>
      <c r="H646" s="51"/>
    </row>
    <row r="647" spans="1:8" ht="12.75">
      <c r="A647" s="43"/>
      <c r="B647" s="44"/>
      <c r="C647" s="40"/>
      <c r="D647" s="40"/>
      <c r="E647" s="35"/>
      <c r="F647" s="37"/>
      <c r="G647" s="36"/>
      <c r="H647" s="51"/>
    </row>
    <row r="648" spans="1:8" ht="13.5" thickBot="1">
      <c r="A648" s="45"/>
      <c r="B648" s="46"/>
      <c r="C648" s="49"/>
      <c r="D648" s="49"/>
      <c r="E648" s="41"/>
      <c r="F648" s="41"/>
      <c r="G648" s="41"/>
      <c r="H648" s="41"/>
    </row>
    <row r="649" spans="1:8" ht="13.5" thickBot="1">
      <c r="A649" s="87"/>
      <c r="B649" s="87"/>
      <c r="C649" s="87"/>
      <c r="D649" s="87"/>
      <c r="E649" s="57"/>
      <c r="F649" s="57"/>
      <c r="G649" s="57"/>
      <c r="H649" s="57"/>
    </row>
    <row r="650" spans="1:9" ht="13.5" thickBot="1">
      <c r="A650" s="65"/>
      <c r="B650" s="66"/>
      <c r="C650" s="66"/>
      <c r="D650" s="66"/>
      <c r="E650" s="67"/>
      <c r="F650" s="67"/>
      <c r="G650" s="68"/>
      <c r="H650" s="67"/>
      <c r="I650" s="58"/>
    </row>
    <row r="651" spans="1:8" ht="18.75" thickBot="1">
      <c r="A651" s="60"/>
      <c r="B651" s="2"/>
      <c r="C651" s="102"/>
      <c r="D651" s="231"/>
      <c r="E651" s="194"/>
      <c r="F651" s="102"/>
      <c r="G651" s="2"/>
      <c r="H651" s="102"/>
    </row>
    <row r="652" spans="1:8" ht="12.75">
      <c r="A652" s="88"/>
      <c r="B652" s="92"/>
      <c r="C652" s="93"/>
      <c r="D652" s="93"/>
      <c r="E652" s="195"/>
      <c r="F652" s="99"/>
      <c r="G652" s="98"/>
      <c r="H652" s="90"/>
    </row>
    <row r="653" spans="1:8" ht="13.5" thickBot="1">
      <c r="A653" s="89"/>
      <c r="B653" s="85"/>
      <c r="C653" s="86"/>
      <c r="D653" s="86"/>
      <c r="E653" s="191"/>
      <c r="F653" s="100"/>
      <c r="G653" s="111"/>
      <c r="H653" s="96"/>
    </row>
    <row r="654" spans="1:8" ht="13.5" thickBot="1">
      <c r="A654" s="3"/>
      <c r="B654" s="4"/>
      <c r="C654" s="5"/>
      <c r="D654" s="5"/>
      <c r="E654" s="192"/>
      <c r="F654" s="101"/>
      <c r="G654" s="112"/>
      <c r="H654" s="97"/>
    </row>
    <row r="655" spans="1:8" ht="13.5" thickBot="1">
      <c r="A655" s="6"/>
      <c r="B655" s="7"/>
      <c r="C655" s="8"/>
      <c r="D655" s="8"/>
      <c r="E655" s="193"/>
      <c r="F655" s="91"/>
      <c r="G655" s="94"/>
      <c r="H655" s="9"/>
    </row>
    <row r="656" spans="1:8" ht="12.75">
      <c r="A656" s="43"/>
      <c r="B656" s="44"/>
      <c r="C656" s="40"/>
      <c r="D656" s="40"/>
      <c r="E656" s="35"/>
      <c r="F656" s="37"/>
      <c r="G656" s="36"/>
      <c r="H656" s="51"/>
    </row>
    <row r="657" spans="1:8" ht="12.75">
      <c r="A657" s="43"/>
      <c r="B657" s="44"/>
      <c r="C657" s="40"/>
      <c r="D657" s="40"/>
      <c r="E657" s="35"/>
      <c r="F657" s="37"/>
      <c r="G657" s="36"/>
      <c r="H657" s="51"/>
    </row>
    <row r="658" spans="1:8" ht="12.75">
      <c r="A658" s="43"/>
      <c r="B658" s="44"/>
      <c r="C658" s="40"/>
      <c r="D658" s="40"/>
      <c r="E658" s="35"/>
      <c r="F658" s="37"/>
      <c r="G658" s="36"/>
      <c r="H658" s="51"/>
    </row>
    <row r="659" spans="1:8" ht="12.75">
      <c r="A659" s="43"/>
      <c r="B659" s="44"/>
      <c r="C659" s="40"/>
      <c r="D659" s="40"/>
      <c r="E659" s="35"/>
      <c r="F659" s="37"/>
      <c r="G659" s="36"/>
      <c r="H659" s="51"/>
    </row>
    <row r="660" spans="1:8" ht="12.75">
      <c r="A660" s="43"/>
      <c r="B660" s="44"/>
      <c r="C660" s="40"/>
      <c r="D660" s="40"/>
      <c r="E660" s="35"/>
      <c r="F660" s="37"/>
      <c r="G660" s="36"/>
      <c r="H660" s="51"/>
    </row>
    <row r="661" spans="1:8" ht="12.75">
      <c r="A661" s="43"/>
      <c r="B661" s="44"/>
      <c r="C661" s="40"/>
      <c r="D661" s="40"/>
      <c r="E661" s="35"/>
      <c r="F661" s="37"/>
      <c r="G661" s="36"/>
      <c r="H661" s="51"/>
    </row>
    <row r="662" spans="1:8" ht="12.75">
      <c r="A662" s="43"/>
      <c r="B662" s="44"/>
      <c r="C662" s="40"/>
      <c r="D662" s="40"/>
      <c r="E662" s="35"/>
      <c r="F662" s="37"/>
      <c r="G662" s="36"/>
      <c r="H662" s="51"/>
    </row>
    <row r="663" spans="1:8" ht="12.75">
      <c r="A663" s="43"/>
      <c r="B663" s="44"/>
      <c r="C663" s="40"/>
      <c r="D663" s="40"/>
      <c r="E663" s="35"/>
      <c r="F663" s="37"/>
      <c r="G663" s="36"/>
      <c r="H663" s="51"/>
    </row>
    <row r="664" spans="1:8" ht="12.75">
      <c r="A664" s="43"/>
      <c r="B664" s="44"/>
      <c r="C664" s="40"/>
      <c r="D664" s="40"/>
      <c r="E664" s="35"/>
      <c r="F664" s="37"/>
      <c r="G664" s="36"/>
      <c r="H664" s="51"/>
    </row>
    <row r="665" spans="1:8" ht="12.75">
      <c r="A665" s="43"/>
      <c r="B665" s="44"/>
      <c r="C665" s="40"/>
      <c r="D665" s="40"/>
      <c r="E665" s="35"/>
      <c r="F665" s="37"/>
      <c r="G665" s="36"/>
      <c r="H665" s="51"/>
    </row>
    <row r="666" spans="1:8" ht="12.75">
      <c r="A666" s="43"/>
      <c r="B666" s="44"/>
      <c r="C666" s="40"/>
      <c r="D666" s="40"/>
      <c r="E666" s="35"/>
      <c r="F666" s="37"/>
      <c r="G666" s="36"/>
      <c r="H666" s="51"/>
    </row>
    <row r="667" spans="1:8" ht="12.75">
      <c r="A667" s="43"/>
      <c r="B667" s="44"/>
      <c r="C667" s="40"/>
      <c r="D667" s="40"/>
      <c r="E667" s="35"/>
      <c r="F667" s="37"/>
      <c r="G667" s="36"/>
      <c r="H667" s="51"/>
    </row>
    <row r="668" spans="1:8" ht="12.75">
      <c r="A668" s="43"/>
      <c r="B668" s="44"/>
      <c r="C668" s="40"/>
      <c r="D668" s="40"/>
      <c r="E668" s="35"/>
      <c r="F668" s="37"/>
      <c r="G668" s="36"/>
      <c r="H668" s="51"/>
    </row>
    <row r="669" spans="1:8" ht="12.75">
      <c r="A669" s="43"/>
      <c r="B669" s="44"/>
      <c r="C669" s="40"/>
      <c r="D669" s="40"/>
      <c r="E669" s="35"/>
      <c r="F669" s="37"/>
      <c r="G669" s="36"/>
      <c r="H669" s="51"/>
    </row>
    <row r="670" spans="1:8" ht="12.75">
      <c r="A670" s="43"/>
      <c r="B670" s="44"/>
      <c r="C670" s="40"/>
      <c r="D670" s="40"/>
      <c r="E670" s="35"/>
      <c r="F670" s="37"/>
      <c r="G670" s="36"/>
      <c r="H670" s="51"/>
    </row>
    <row r="671" spans="1:8" ht="12.75">
      <c r="A671" s="45"/>
      <c r="B671" s="46"/>
      <c r="C671" s="49"/>
      <c r="D671" s="49"/>
      <c r="E671" s="41"/>
      <c r="F671" s="41"/>
      <c r="G671" s="41"/>
      <c r="H671" s="41"/>
    </row>
    <row r="672" spans="1:8" ht="12.75">
      <c r="A672" s="43"/>
      <c r="B672" s="44"/>
      <c r="C672" s="40"/>
      <c r="D672" s="40"/>
      <c r="E672" s="35"/>
      <c r="F672" s="37"/>
      <c r="G672" s="36"/>
      <c r="H672" s="51"/>
    </row>
    <row r="673" spans="1:8" ht="12.75">
      <c r="A673" s="45"/>
      <c r="B673" s="46"/>
      <c r="C673" s="49"/>
      <c r="D673" s="49"/>
      <c r="E673" s="26"/>
      <c r="F673" s="26"/>
      <c r="G673" s="26"/>
      <c r="H673" s="26"/>
    </row>
    <row r="674" spans="1:8" ht="12.75">
      <c r="A674" s="43"/>
      <c r="B674" s="44"/>
      <c r="C674" s="40"/>
      <c r="D674" s="40"/>
      <c r="E674" s="35"/>
      <c r="F674" s="37"/>
      <c r="G674" s="36"/>
      <c r="H674" s="51"/>
    </row>
    <row r="675" spans="1:8" ht="12.75">
      <c r="A675" s="45"/>
      <c r="B675" s="46"/>
      <c r="C675" s="49"/>
      <c r="D675" s="49"/>
      <c r="E675" s="26"/>
      <c r="F675" s="26"/>
      <c r="G675" s="26"/>
      <c r="H675" s="26"/>
    </row>
    <row r="676" spans="1:8" ht="12.75">
      <c r="A676" s="43"/>
      <c r="B676" s="44"/>
      <c r="C676" s="40"/>
      <c r="D676" s="40"/>
      <c r="E676" s="35"/>
      <c r="F676" s="37"/>
      <c r="G676" s="36"/>
      <c r="H676" s="51"/>
    </row>
    <row r="677" spans="1:8" ht="13.5" thickBot="1">
      <c r="A677" s="45"/>
      <c r="B677" s="46"/>
      <c r="C677" s="49"/>
      <c r="D677" s="49"/>
      <c r="E677" s="26"/>
      <c r="F677" s="26"/>
      <c r="G677" s="26"/>
      <c r="H677" s="26"/>
    </row>
    <row r="678" spans="1:8" ht="13.5" thickBot="1">
      <c r="A678" s="87"/>
      <c r="B678" s="87"/>
      <c r="C678" s="87"/>
      <c r="D678" s="87"/>
      <c r="E678" s="57"/>
      <c r="F678" s="57"/>
      <c r="G678" s="57"/>
      <c r="H678" s="57"/>
    </row>
    <row r="679" spans="1:9" ht="13.5" thickBot="1">
      <c r="A679" s="65"/>
      <c r="B679" s="66"/>
      <c r="C679" s="66"/>
      <c r="D679" s="66"/>
      <c r="E679" s="67"/>
      <c r="F679" s="67"/>
      <c r="G679" s="68"/>
      <c r="H679" s="67"/>
      <c r="I679" s="58"/>
    </row>
    <row r="680" spans="1:8" ht="18.75" thickBot="1">
      <c r="A680" s="60"/>
      <c r="B680" s="2"/>
      <c r="C680" s="102"/>
      <c r="D680" s="231"/>
      <c r="E680" s="194"/>
      <c r="F680" s="102"/>
      <c r="G680" s="2"/>
      <c r="H680" s="102"/>
    </row>
    <row r="681" spans="1:8" ht="12.75">
      <c r="A681" s="88"/>
      <c r="B681" s="92"/>
      <c r="C681" s="93"/>
      <c r="D681" s="93"/>
      <c r="E681" s="195"/>
      <c r="F681" s="99"/>
      <c r="G681" s="98"/>
      <c r="H681" s="90"/>
    </row>
    <row r="682" spans="1:8" ht="13.5" thickBot="1">
      <c r="A682" s="89"/>
      <c r="B682" s="85"/>
      <c r="C682" s="86"/>
      <c r="D682" s="86"/>
      <c r="E682" s="191"/>
      <c r="F682" s="100"/>
      <c r="G682" s="111"/>
      <c r="H682" s="96"/>
    </row>
    <row r="683" spans="1:8" ht="13.5" thickBot="1">
      <c r="A683" s="3"/>
      <c r="B683" s="4"/>
      <c r="C683" s="5"/>
      <c r="D683" s="5"/>
      <c r="E683" s="192"/>
      <c r="F683" s="101"/>
      <c r="G683" s="112"/>
      <c r="H683" s="97"/>
    </row>
    <row r="684" spans="1:8" ht="13.5" thickBot="1">
      <c r="A684" s="6"/>
      <c r="B684" s="7"/>
      <c r="C684" s="8"/>
      <c r="D684" s="8"/>
      <c r="E684" s="193"/>
      <c r="F684" s="91"/>
      <c r="G684" s="94"/>
      <c r="H684" s="9"/>
    </row>
    <row r="685" spans="1:8" ht="12.75">
      <c r="A685" s="43"/>
      <c r="B685" s="44"/>
      <c r="C685" s="40"/>
      <c r="D685" s="40"/>
      <c r="E685" s="35"/>
      <c r="F685" s="37"/>
      <c r="G685" s="36"/>
      <c r="H685" s="51"/>
    </row>
    <row r="686" spans="1:8" ht="12.75">
      <c r="A686" s="43"/>
      <c r="B686" s="44"/>
      <c r="C686" s="40"/>
      <c r="D686" s="40"/>
      <c r="E686" s="35"/>
      <c r="F686" s="37"/>
      <c r="G686" s="36"/>
      <c r="H686" s="51"/>
    </row>
    <row r="687" spans="1:8" ht="12.75">
      <c r="A687" s="43"/>
      <c r="B687" s="44"/>
      <c r="C687" s="40"/>
      <c r="D687" s="40"/>
      <c r="E687" s="35"/>
      <c r="F687" s="37"/>
      <c r="G687" s="36"/>
      <c r="H687" s="51"/>
    </row>
    <row r="688" spans="1:8" ht="12.75">
      <c r="A688" s="43"/>
      <c r="B688" s="44"/>
      <c r="C688" s="40"/>
      <c r="D688" s="40"/>
      <c r="E688" s="35"/>
      <c r="F688" s="37"/>
      <c r="G688" s="36"/>
      <c r="H688" s="51"/>
    </row>
    <row r="689" spans="1:8" ht="12.75">
      <c r="A689" s="43"/>
      <c r="B689" s="44"/>
      <c r="C689" s="40"/>
      <c r="D689" s="40"/>
      <c r="E689" s="35"/>
      <c r="F689" s="37"/>
      <c r="G689" s="36"/>
      <c r="H689" s="51"/>
    </row>
    <row r="690" spans="1:8" ht="12.75">
      <c r="A690" s="43"/>
      <c r="B690" s="44"/>
      <c r="C690" s="40"/>
      <c r="D690" s="40"/>
      <c r="E690" s="35"/>
      <c r="F690" s="37"/>
      <c r="G690" s="36"/>
      <c r="H690" s="51"/>
    </row>
    <row r="691" spans="1:8" ht="12.75">
      <c r="A691" s="43"/>
      <c r="B691" s="44"/>
      <c r="C691" s="40"/>
      <c r="D691" s="40"/>
      <c r="E691" s="35"/>
      <c r="F691" s="37"/>
      <c r="G691" s="36"/>
      <c r="H691" s="51"/>
    </row>
    <row r="692" spans="1:8" ht="12.75">
      <c r="A692" s="43"/>
      <c r="B692" s="44"/>
      <c r="C692" s="40"/>
      <c r="D692" s="40"/>
      <c r="E692" s="35"/>
      <c r="F692" s="37"/>
      <c r="G692" s="36"/>
      <c r="H692" s="51"/>
    </row>
    <row r="693" spans="1:8" ht="12.75">
      <c r="A693" s="43"/>
      <c r="B693" s="44"/>
      <c r="C693" s="40"/>
      <c r="D693" s="40"/>
      <c r="E693" s="35"/>
      <c r="F693" s="37"/>
      <c r="G693" s="36"/>
      <c r="H693" s="51"/>
    </row>
    <row r="694" spans="1:8" ht="12.75">
      <c r="A694" s="43"/>
      <c r="B694" s="44"/>
      <c r="C694" s="40"/>
      <c r="D694" s="40"/>
      <c r="E694" s="35"/>
      <c r="F694" s="37"/>
      <c r="G694" s="36"/>
      <c r="H694" s="51"/>
    </row>
    <row r="695" spans="1:8" ht="12.75">
      <c r="A695" s="43"/>
      <c r="B695" s="44"/>
      <c r="C695" s="40"/>
      <c r="D695" s="40"/>
      <c r="E695" s="35"/>
      <c r="F695" s="37"/>
      <c r="G695" s="36"/>
      <c r="H695" s="51"/>
    </row>
    <row r="696" spans="1:8" ht="12.75">
      <c r="A696" s="43"/>
      <c r="B696" s="44"/>
      <c r="C696" s="40"/>
      <c r="D696" s="40"/>
      <c r="E696" s="35"/>
      <c r="F696" s="37"/>
      <c r="G696" s="36"/>
      <c r="H696" s="51"/>
    </row>
    <row r="697" spans="1:8" ht="12.75">
      <c r="A697" s="43"/>
      <c r="B697" s="44"/>
      <c r="C697" s="40"/>
      <c r="D697" s="40"/>
      <c r="E697" s="35"/>
      <c r="F697" s="37"/>
      <c r="G697" s="36"/>
      <c r="H697" s="51"/>
    </row>
    <row r="698" spans="1:8" ht="12.75">
      <c r="A698" s="43"/>
      <c r="B698" s="44"/>
      <c r="C698" s="40"/>
      <c r="D698" s="40"/>
      <c r="E698" s="35"/>
      <c r="F698" s="37"/>
      <c r="G698" s="240"/>
      <c r="H698" s="51"/>
    </row>
    <row r="699" spans="1:8" ht="12.75">
      <c r="A699" s="45"/>
      <c r="B699" s="46"/>
      <c r="C699" s="49"/>
      <c r="D699" s="49"/>
      <c r="E699" s="41"/>
      <c r="F699" s="41"/>
      <c r="G699" s="41"/>
      <c r="H699" s="41"/>
    </row>
    <row r="700" spans="1:8" ht="12.75">
      <c r="A700" s="43"/>
      <c r="B700" s="44"/>
      <c r="C700" s="40"/>
      <c r="D700" s="40"/>
      <c r="E700" s="35"/>
      <c r="F700" s="37"/>
      <c r="G700" s="36"/>
      <c r="H700" s="51"/>
    </row>
    <row r="701" spans="1:9" ht="12.75">
      <c r="A701" s="45"/>
      <c r="B701" s="46"/>
      <c r="C701" s="49"/>
      <c r="D701" s="49"/>
      <c r="E701" s="26"/>
      <c r="F701" s="26"/>
      <c r="G701" s="26"/>
      <c r="H701" s="26"/>
      <c r="I701" s="26"/>
    </row>
    <row r="702" spans="1:8" ht="12.75">
      <c r="A702" s="43"/>
      <c r="B702" s="44"/>
      <c r="C702" s="40"/>
      <c r="D702" s="40"/>
      <c r="E702" s="35"/>
      <c r="F702" s="37"/>
      <c r="G702" s="36"/>
      <c r="H702" s="51"/>
    </row>
    <row r="703" spans="1:8" ht="12.75">
      <c r="A703" s="45"/>
      <c r="B703" s="46"/>
      <c r="C703" s="49"/>
      <c r="D703" s="49"/>
      <c r="E703" s="26"/>
      <c r="F703" s="26"/>
      <c r="G703" s="26"/>
      <c r="H703" s="26"/>
    </row>
    <row r="704" spans="1:8" ht="12.75">
      <c r="A704" s="43"/>
      <c r="B704" s="44"/>
      <c r="C704" s="40"/>
      <c r="D704" s="40"/>
      <c r="E704" s="35"/>
      <c r="F704" s="37"/>
      <c r="G704" s="36"/>
      <c r="H704" s="51"/>
    </row>
    <row r="705" spans="1:8" ht="13.5" thickBot="1">
      <c r="A705" s="45"/>
      <c r="B705" s="46"/>
      <c r="C705" s="49"/>
      <c r="D705" s="49"/>
      <c r="E705" s="26"/>
      <c r="F705" s="26"/>
      <c r="G705" s="26"/>
      <c r="H705" s="26"/>
    </row>
    <row r="706" spans="1:8" ht="13.5" thickBot="1">
      <c r="A706" s="87"/>
      <c r="B706" s="87"/>
      <c r="C706" s="87"/>
      <c r="D706" s="87"/>
      <c r="E706" s="57"/>
      <c r="F706" s="57"/>
      <c r="G706" s="57"/>
      <c r="H706" s="57"/>
    </row>
    <row r="707" spans="1:9" ht="13.5" thickBot="1">
      <c r="A707" s="65"/>
      <c r="B707" s="66"/>
      <c r="C707" s="66"/>
      <c r="D707" s="66"/>
      <c r="E707" s="67"/>
      <c r="F707" s="67"/>
      <c r="G707" s="68"/>
      <c r="H707" s="67"/>
      <c r="I707" s="58"/>
    </row>
    <row r="708" spans="1:8" ht="18.75" thickBot="1">
      <c r="A708" s="326"/>
      <c r="B708" s="327"/>
      <c r="C708" s="327"/>
      <c r="D708" s="327"/>
      <c r="E708" s="194"/>
      <c r="F708" s="102"/>
      <c r="G708" s="102"/>
      <c r="H708" s="102"/>
    </row>
    <row r="709" spans="1:8" ht="12.75">
      <c r="A709" s="88"/>
      <c r="B709" s="92"/>
      <c r="C709" s="93"/>
      <c r="D709" s="93"/>
      <c r="E709" s="195"/>
      <c r="F709" s="99"/>
      <c r="G709" s="98"/>
      <c r="H709" s="90"/>
    </row>
    <row r="710" spans="1:8" ht="13.5" thickBot="1">
      <c r="A710" s="89"/>
      <c r="B710" s="85"/>
      <c r="C710" s="86"/>
      <c r="D710" s="86"/>
      <c r="E710" s="191"/>
      <c r="F710" s="100"/>
      <c r="G710" s="111"/>
      <c r="H710" s="96"/>
    </row>
    <row r="711" spans="1:8" ht="13.5" thickBot="1">
      <c r="A711" s="3"/>
      <c r="B711" s="4"/>
      <c r="C711" s="5"/>
      <c r="D711" s="5"/>
      <c r="E711" s="192"/>
      <c r="F711" s="101"/>
      <c r="G711" s="112"/>
      <c r="H711" s="97"/>
    </row>
    <row r="712" spans="1:8" ht="13.5" thickBot="1">
      <c r="A712" s="6"/>
      <c r="B712" s="7"/>
      <c r="C712" s="8"/>
      <c r="D712" s="8"/>
      <c r="E712" s="193"/>
      <c r="F712" s="91"/>
      <c r="G712" s="94"/>
      <c r="H712" s="9"/>
    </row>
    <row r="713" spans="1:8" ht="12.75">
      <c r="A713" s="43"/>
      <c r="B713" s="44"/>
      <c r="C713" s="40"/>
      <c r="D713" s="40"/>
      <c r="E713" s="35"/>
      <c r="F713" s="37"/>
      <c r="G713" s="36"/>
      <c r="H713" s="51"/>
    </row>
    <row r="714" spans="1:8" ht="12.75">
      <c r="A714" s="43"/>
      <c r="B714" s="44"/>
      <c r="C714" s="40"/>
      <c r="D714" s="40"/>
      <c r="E714" s="35"/>
      <c r="F714" s="37"/>
      <c r="G714" s="36"/>
      <c r="H714" s="51"/>
    </row>
    <row r="715" spans="1:8" ht="12.75">
      <c r="A715" s="43"/>
      <c r="B715" s="44"/>
      <c r="C715" s="40"/>
      <c r="D715" s="40"/>
      <c r="E715" s="35"/>
      <c r="F715" s="37"/>
      <c r="G715" s="36"/>
      <c r="H715" s="51"/>
    </row>
    <row r="716" spans="1:8" ht="12.75">
      <c r="A716" s="43"/>
      <c r="B716" s="44"/>
      <c r="C716" s="40"/>
      <c r="D716" s="40"/>
      <c r="E716" s="35"/>
      <c r="F716" s="37"/>
      <c r="G716" s="36"/>
      <c r="H716" s="51"/>
    </row>
    <row r="717" spans="1:8" ht="12.75">
      <c r="A717" s="43"/>
      <c r="B717" s="44"/>
      <c r="C717" s="40"/>
      <c r="D717" s="40"/>
      <c r="E717" s="35"/>
      <c r="F717" s="37"/>
      <c r="G717" s="36"/>
      <c r="H717" s="51"/>
    </row>
    <row r="718" spans="1:8" ht="12.75">
      <c r="A718" s="43"/>
      <c r="B718" s="44"/>
      <c r="C718" s="40"/>
      <c r="D718" s="40"/>
      <c r="E718" s="35"/>
      <c r="F718" s="37"/>
      <c r="G718" s="36"/>
      <c r="H718" s="51"/>
    </row>
    <row r="719" spans="1:8" ht="12.75">
      <c r="A719" s="43"/>
      <c r="B719" s="44"/>
      <c r="C719" s="40"/>
      <c r="D719" s="40"/>
      <c r="E719" s="35"/>
      <c r="F719" s="37"/>
      <c r="G719" s="36"/>
      <c r="H719" s="51"/>
    </row>
    <row r="720" spans="1:8" ht="12.75">
      <c r="A720" s="43"/>
      <c r="B720" s="44"/>
      <c r="C720" s="40"/>
      <c r="D720" s="40"/>
      <c r="E720" s="35"/>
      <c r="F720" s="37"/>
      <c r="G720" s="36"/>
      <c r="H720" s="51"/>
    </row>
    <row r="721" spans="1:8" ht="12.75">
      <c r="A721" s="43"/>
      <c r="B721" s="44"/>
      <c r="C721" s="40"/>
      <c r="D721" s="40"/>
      <c r="E721" s="35"/>
      <c r="F721" s="37"/>
      <c r="G721" s="36"/>
      <c r="H721" s="51"/>
    </row>
    <row r="722" spans="1:8" ht="12.75">
      <c r="A722" s="43"/>
      <c r="B722" s="44"/>
      <c r="C722" s="40"/>
      <c r="D722" s="40"/>
      <c r="E722" s="35"/>
      <c r="F722" s="37"/>
      <c r="G722" s="36"/>
      <c r="H722" s="51"/>
    </row>
    <row r="723" spans="1:8" ht="12.75">
      <c r="A723" s="43"/>
      <c r="B723" s="44"/>
      <c r="C723" s="40"/>
      <c r="D723" s="40"/>
      <c r="E723" s="35"/>
      <c r="F723" s="37"/>
      <c r="G723" s="36"/>
      <c r="H723" s="51"/>
    </row>
    <row r="724" spans="1:8" ht="12.75">
      <c r="A724" s="43"/>
      <c r="B724" s="44"/>
      <c r="C724" s="40"/>
      <c r="D724" s="40"/>
      <c r="E724" s="35"/>
      <c r="F724" s="37"/>
      <c r="G724" s="36"/>
      <c r="H724" s="51"/>
    </row>
    <row r="725" spans="1:8" ht="12.75">
      <c r="A725" s="43"/>
      <c r="B725" s="44"/>
      <c r="C725" s="40"/>
      <c r="D725" s="40"/>
      <c r="E725" s="35"/>
      <c r="F725" s="37"/>
      <c r="G725" s="36"/>
      <c r="H725" s="51"/>
    </row>
    <row r="726" spans="1:8" ht="12.75">
      <c r="A726" s="43"/>
      <c r="B726" s="44"/>
      <c r="C726" s="40"/>
      <c r="D726" s="40"/>
      <c r="E726" s="35"/>
      <c r="F726" s="37"/>
      <c r="G726" s="240"/>
      <c r="H726" s="51"/>
    </row>
    <row r="727" spans="1:8" ht="12.75">
      <c r="A727" s="45"/>
      <c r="B727" s="46"/>
      <c r="C727" s="49"/>
      <c r="D727" s="49"/>
      <c r="E727" s="41"/>
      <c r="F727" s="41"/>
      <c r="G727" s="41"/>
      <c r="H727" s="41"/>
    </row>
    <row r="728" spans="1:8" ht="12.75">
      <c r="A728" s="43"/>
      <c r="B728" s="44"/>
      <c r="C728" s="40"/>
      <c r="D728" s="40"/>
      <c r="E728" s="35"/>
      <c r="F728" s="37"/>
      <c r="G728" s="36"/>
      <c r="H728" s="51"/>
    </row>
    <row r="729" spans="1:8" ht="12.75">
      <c r="A729" s="45"/>
      <c r="B729" s="46"/>
      <c r="C729" s="49"/>
      <c r="D729" s="49"/>
      <c r="E729" s="26"/>
      <c r="F729" s="26"/>
      <c r="G729" s="26"/>
      <c r="H729" s="26"/>
    </row>
    <row r="730" spans="1:8" ht="12.75">
      <c r="A730" s="43"/>
      <c r="B730" s="44"/>
      <c r="C730" s="40"/>
      <c r="D730" s="40"/>
      <c r="E730" s="35"/>
      <c r="F730" s="37"/>
      <c r="G730" s="36"/>
      <c r="H730" s="51"/>
    </row>
    <row r="731" spans="1:8" ht="12.75">
      <c r="A731" s="45"/>
      <c r="B731" s="46"/>
      <c r="C731" s="49"/>
      <c r="D731" s="49"/>
      <c r="E731" s="26"/>
      <c r="F731" s="26"/>
      <c r="G731" s="26"/>
      <c r="H731" s="26"/>
    </row>
    <row r="732" spans="1:8" ht="12.75">
      <c r="A732" s="43"/>
      <c r="B732" s="44"/>
      <c r="C732" s="40"/>
      <c r="D732" s="40"/>
      <c r="E732" s="35"/>
      <c r="F732" s="42"/>
      <c r="G732" s="36"/>
      <c r="H732" s="51"/>
    </row>
    <row r="733" spans="1:8" ht="12.75">
      <c r="A733" s="43"/>
      <c r="B733" s="44"/>
      <c r="C733" s="40"/>
      <c r="D733" s="40"/>
      <c r="E733" s="35"/>
      <c r="F733" s="37"/>
      <c r="G733" s="36"/>
      <c r="H733" s="51"/>
    </row>
    <row r="734" spans="1:8" ht="12.75">
      <c r="A734" s="43"/>
      <c r="B734" s="44"/>
      <c r="C734" s="40"/>
      <c r="D734" s="40"/>
      <c r="E734" s="35"/>
      <c r="F734" s="37"/>
      <c r="G734" s="36"/>
      <c r="H734" s="51"/>
    </row>
    <row r="735" spans="1:8" ht="12.75">
      <c r="A735" s="43"/>
      <c r="B735" s="44"/>
      <c r="C735" s="40"/>
      <c r="D735" s="40"/>
      <c r="E735" s="35"/>
      <c r="F735" s="37"/>
      <c r="G735" s="36"/>
      <c r="H735" s="51"/>
    </row>
    <row r="736" spans="1:8" ht="12.75">
      <c r="A736" s="43"/>
      <c r="B736" s="44"/>
      <c r="C736" s="40"/>
      <c r="D736" s="40"/>
      <c r="E736" s="35"/>
      <c r="F736" s="37"/>
      <c r="G736" s="36"/>
      <c r="H736" s="51"/>
    </row>
    <row r="737" spans="1:8" ht="12.75">
      <c r="A737" s="43"/>
      <c r="B737" s="44"/>
      <c r="C737" s="40"/>
      <c r="D737" s="40"/>
      <c r="E737" s="35"/>
      <c r="F737" s="37"/>
      <c r="G737" s="36"/>
      <c r="H737" s="51"/>
    </row>
    <row r="738" spans="1:8" ht="12.75">
      <c r="A738" s="43"/>
      <c r="B738" s="44"/>
      <c r="C738" s="40"/>
      <c r="D738" s="40"/>
      <c r="E738" s="35"/>
      <c r="F738" s="37"/>
      <c r="G738" s="36"/>
      <c r="H738" s="51"/>
    </row>
    <row r="739" spans="1:8" ht="12.75">
      <c r="A739" s="43"/>
      <c r="B739" s="44"/>
      <c r="C739" s="40"/>
      <c r="D739" s="40"/>
      <c r="E739" s="35"/>
      <c r="F739" s="37"/>
      <c r="G739" s="36"/>
      <c r="H739" s="51"/>
    </row>
    <row r="740" spans="1:8" ht="12.75">
      <c r="A740" s="43"/>
      <c r="B740" s="44"/>
      <c r="C740" s="40"/>
      <c r="D740" s="40"/>
      <c r="E740" s="35"/>
      <c r="F740" s="37"/>
      <c r="G740" s="36"/>
      <c r="H740" s="51"/>
    </row>
    <row r="741" spans="1:8" ht="12.75">
      <c r="A741" s="43"/>
      <c r="B741" s="44"/>
      <c r="C741" s="40"/>
      <c r="D741" s="40"/>
      <c r="E741" s="35"/>
      <c r="F741" s="37"/>
      <c r="G741" s="36"/>
      <c r="H741" s="51"/>
    </row>
    <row r="742" spans="1:8" ht="12.75">
      <c r="A742" s="43"/>
      <c r="B742" s="44"/>
      <c r="C742" s="40"/>
      <c r="D742" s="40"/>
      <c r="E742" s="35"/>
      <c r="F742" s="37"/>
      <c r="G742" s="36"/>
      <c r="H742" s="51"/>
    </row>
    <row r="743" spans="1:8" ht="12.75">
      <c r="A743" s="45"/>
      <c r="B743" s="46"/>
      <c r="C743" s="49"/>
      <c r="D743" s="49"/>
      <c r="E743" s="26"/>
      <c r="F743" s="26"/>
      <c r="G743" s="26"/>
      <c r="H743" s="26"/>
    </row>
    <row r="744" spans="1:8" ht="12.75">
      <c r="A744" s="43"/>
      <c r="B744" s="44"/>
      <c r="C744" s="40"/>
      <c r="D744" s="40"/>
      <c r="E744" s="35"/>
      <c r="F744" s="37"/>
      <c r="G744" s="36"/>
      <c r="H744" s="51"/>
    </row>
    <row r="745" spans="1:8" ht="13.5" thickBot="1">
      <c r="A745" s="43"/>
      <c r="B745" s="44"/>
      <c r="C745" s="48"/>
      <c r="D745" s="48"/>
      <c r="E745" s="41"/>
      <c r="F745" s="50"/>
      <c r="G745" s="47"/>
      <c r="H745" s="41"/>
    </row>
    <row r="746" spans="1:8" ht="13.5" thickBot="1">
      <c r="A746" s="87"/>
      <c r="B746" s="87"/>
      <c r="C746" s="87"/>
      <c r="D746" s="87"/>
      <c r="E746" s="57"/>
      <c r="F746" s="57"/>
      <c r="G746" s="57"/>
      <c r="H746" s="57"/>
    </row>
    <row r="747" spans="1:9" ht="13.5" thickBot="1">
      <c r="A747" s="65"/>
      <c r="B747" s="66"/>
      <c r="C747" s="66"/>
      <c r="D747" s="66"/>
      <c r="E747" s="67"/>
      <c r="F747" s="67"/>
      <c r="G747" s="68"/>
      <c r="H747" s="67"/>
      <c r="I747" s="58"/>
    </row>
    <row r="748" spans="1:8" ht="18.75" thickBot="1">
      <c r="A748" s="60"/>
      <c r="B748" s="2"/>
      <c r="C748" s="102"/>
      <c r="D748" s="231"/>
      <c r="E748" s="194"/>
      <c r="F748" s="102"/>
      <c r="G748" s="2"/>
      <c r="H748" s="102"/>
    </row>
    <row r="749" spans="1:8" ht="12.75">
      <c r="A749" s="88"/>
      <c r="B749" s="92"/>
      <c r="C749" s="93"/>
      <c r="D749" s="93"/>
      <c r="E749" s="195"/>
      <c r="F749" s="99"/>
      <c r="G749" s="98"/>
      <c r="H749" s="90"/>
    </row>
    <row r="750" spans="1:8" ht="13.5" thickBot="1">
      <c r="A750" s="89"/>
      <c r="B750" s="85"/>
      <c r="C750" s="86"/>
      <c r="D750" s="86"/>
      <c r="E750" s="191"/>
      <c r="F750" s="100"/>
      <c r="G750" s="111"/>
      <c r="H750" s="96"/>
    </row>
    <row r="751" spans="1:8" ht="13.5" thickBot="1">
      <c r="A751" s="3"/>
      <c r="B751" s="4"/>
      <c r="C751" s="5"/>
      <c r="D751" s="5"/>
      <c r="E751" s="192"/>
      <c r="F751" s="101"/>
      <c r="G751" s="112"/>
      <c r="H751" s="97"/>
    </row>
    <row r="752" spans="1:8" ht="13.5" thickBot="1">
      <c r="A752" s="6"/>
      <c r="B752" s="7"/>
      <c r="C752" s="8"/>
      <c r="D752" s="8"/>
      <c r="E752" s="193"/>
      <c r="F752" s="91"/>
      <c r="G752" s="94"/>
      <c r="H752" s="9"/>
    </row>
    <row r="753" spans="1:8" ht="12.75">
      <c r="A753" s="43"/>
      <c r="B753" s="44"/>
      <c r="C753" s="40"/>
      <c r="D753" s="40"/>
      <c r="E753" s="35"/>
      <c r="F753" s="37"/>
      <c r="G753" s="36"/>
      <c r="H753" s="51"/>
    </row>
    <row r="754" spans="1:8" ht="12.75">
      <c r="A754" s="43"/>
      <c r="B754" s="44"/>
      <c r="C754" s="40"/>
      <c r="D754" s="40"/>
      <c r="E754" s="35"/>
      <c r="F754" s="37"/>
      <c r="G754" s="36"/>
      <c r="H754" s="51"/>
    </row>
    <row r="755" spans="1:8" ht="12.75">
      <c r="A755" s="43"/>
      <c r="B755" s="44"/>
      <c r="C755" s="40"/>
      <c r="D755" s="40"/>
      <c r="E755" s="35"/>
      <c r="F755" s="37"/>
      <c r="G755" s="36"/>
      <c r="H755" s="51"/>
    </row>
    <row r="756" spans="1:8" ht="12.75">
      <c r="A756" s="43"/>
      <c r="B756" s="44"/>
      <c r="C756" s="40"/>
      <c r="D756" s="40"/>
      <c r="E756" s="35"/>
      <c r="F756" s="37"/>
      <c r="G756" s="36"/>
      <c r="H756" s="51"/>
    </row>
    <row r="757" spans="1:8" ht="12.75">
      <c r="A757" s="43"/>
      <c r="B757" s="44"/>
      <c r="C757" s="40"/>
      <c r="D757" s="40"/>
      <c r="E757" s="35"/>
      <c r="F757" s="37"/>
      <c r="G757" s="36"/>
      <c r="H757" s="51"/>
    </row>
    <row r="758" spans="1:8" ht="12.75">
      <c r="A758" s="43"/>
      <c r="B758" s="44"/>
      <c r="C758" s="40"/>
      <c r="D758" s="40"/>
      <c r="E758" s="35"/>
      <c r="F758" s="37"/>
      <c r="G758" s="36"/>
      <c r="H758" s="51"/>
    </row>
    <row r="759" spans="1:8" ht="12.75">
      <c r="A759" s="43"/>
      <c r="B759" s="44"/>
      <c r="C759" s="40"/>
      <c r="D759" s="40"/>
      <c r="E759" s="35"/>
      <c r="F759" s="37"/>
      <c r="G759" s="36"/>
      <c r="H759" s="51"/>
    </row>
    <row r="760" spans="1:8" ht="12.75">
      <c r="A760" s="43"/>
      <c r="B760" s="44"/>
      <c r="C760" s="40"/>
      <c r="D760" s="40"/>
      <c r="E760" s="35"/>
      <c r="F760" s="37"/>
      <c r="G760" s="36"/>
      <c r="H760" s="51"/>
    </row>
    <row r="761" spans="1:8" ht="12.75">
      <c r="A761" s="43"/>
      <c r="B761" s="44"/>
      <c r="C761" s="40"/>
      <c r="D761" s="40"/>
      <c r="E761" s="35"/>
      <c r="F761" s="37"/>
      <c r="G761" s="36"/>
      <c r="H761" s="51"/>
    </row>
    <row r="762" spans="1:8" ht="12.75">
      <c r="A762" s="43"/>
      <c r="B762" s="44"/>
      <c r="C762" s="40"/>
      <c r="D762" s="40"/>
      <c r="E762" s="35"/>
      <c r="F762" s="37"/>
      <c r="G762" s="36"/>
      <c r="H762" s="51"/>
    </row>
    <row r="763" spans="1:8" ht="12.75">
      <c r="A763" s="43"/>
      <c r="B763" s="44"/>
      <c r="C763" s="40"/>
      <c r="D763" s="40"/>
      <c r="E763" s="35"/>
      <c r="F763" s="37"/>
      <c r="G763" s="36"/>
      <c r="H763" s="51"/>
    </row>
    <row r="764" spans="1:8" ht="12.75">
      <c r="A764" s="43"/>
      <c r="B764" s="44"/>
      <c r="C764" s="40"/>
      <c r="D764" s="40"/>
      <c r="E764" s="35"/>
      <c r="F764" s="37"/>
      <c r="G764" s="36"/>
      <c r="H764" s="51"/>
    </row>
    <row r="765" spans="1:8" ht="12.75">
      <c r="A765" s="43"/>
      <c r="B765" s="44"/>
      <c r="C765" s="40"/>
      <c r="D765" s="40"/>
      <c r="E765" s="35"/>
      <c r="F765" s="37"/>
      <c r="G765" s="36"/>
      <c r="H765" s="51"/>
    </row>
    <row r="766" spans="1:8" ht="12.75">
      <c r="A766" s="43"/>
      <c r="B766" s="44"/>
      <c r="C766" s="40"/>
      <c r="D766" s="40"/>
      <c r="E766" s="35"/>
      <c r="F766" s="37"/>
      <c r="G766" s="36"/>
      <c r="H766" s="51"/>
    </row>
    <row r="767" spans="1:8" ht="12.75">
      <c r="A767" s="45"/>
      <c r="B767" s="46"/>
      <c r="C767" s="49"/>
      <c r="D767" s="49"/>
      <c r="E767" s="41"/>
      <c r="F767" s="41"/>
      <c r="G767" s="41"/>
      <c r="H767" s="41"/>
    </row>
    <row r="768" spans="1:8" ht="12.75">
      <c r="A768" s="43"/>
      <c r="B768" s="44"/>
      <c r="C768" s="40"/>
      <c r="D768" s="40"/>
      <c r="E768" s="35"/>
      <c r="F768" s="37"/>
      <c r="G768" s="36"/>
      <c r="H768" s="51"/>
    </row>
    <row r="769" spans="1:8" ht="12.75">
      <c r="A769" s="45"/>
      <c r="B769" s="46"/>
      <c r="C769" s="49"/>
      <c r="D769" s="49"/>
      <c r="E769" s="26"/>
      <c r="F769" s="26"/>
      <c r="G769" s="26"/>
      <c r="H769" s="26"/>
    </row>
    <row r="770" spans="1:8" ht="12.75">
      <c r="A770" s="43"/>
      <c r="B770" s="44"/>
      <c r="C770" s="40"/>
      <c r="D770" s="40"/>
      <c r="E770" s="35"/>
      <c r="F770" s="37"/>
      <c r="G770" s="36"/>
      <c r="H770" s="51"/>
    </row>
    <row r="771" spans="1:8" ht="12.75">
      <c r="A771" s="45"/>
      <c r="B771" s="46"/>
      <c r="C771" s="49"/>
      <c r="D771" s="49"/>
      <c r="E771" s="26"/>
      <c r="F771" s="26"/>
      <c r="G771" s="26"/>
      <c r="H771" s="26"/>
    </row>
    <row r="772" spans="1:8" ht="12.75">
      <c r="A772" s="43"/>
      <c r="B772" s="44"/>
      <c r="C772" s="40"/>
      <c r="D772" s="40"/>
      <c r="E772" s="35"/>
      <c r="F772" s="37"/>
      <c r="G772" s="36"/>
      <c r="H772" s="51"/>
    </row>
    <row r="773" spans="1:8" ht="12.75">
      <c r="A773" s="43"/>
      <c r="B773" s="44"/>
      <c r="C773" s="48"/>
      <c r="D773" s="48"/>
      <c r="E773" s="41"/>
      <c r="F773" s="41"/>
      <c r="G773" s="41"/>
      <c r="H773" s="41"/>
    </row>
    <row r="774" spans="1:8" ht="12.75">
      <c r="A774" s="43"/>
      <c r="B774" s="44"/>
      <c r="C774" s="40"/>
      <c r="D774" s="40"/>
      <c r="E774" s="35"/>
      <c r="F774" s="37"/>
      <c r="G774" s="36"/>
      <c r="H774" s="51"/>
    </row>
    <row r="775" spans="1:8" ht="12.75">
      <c r="A775" s="43"/>
      <c r="B775" s="44"/>
      <c r="C775" s="40"/>
      <c r="D775" s="40"/>
      <c r="E775" s="35"/>
      <c r="F775" s="37"/>
      <c r="G775" s="36"/>
      <c r="H775" s="51"/>
    </row>
    <row r="776" spans="1:8" ht="12.75">
      <c r="A776" s="43"/>
      <c r="B776" s="44"/>
      <c r="C776" s="40"/>
      <c r="D776" s="40"/>
      <c r="E776" s="35"/>
      <c r="F776" s="37"/>
      <c r="G776" s="36"/>
      <c r="H776" s="51"/>
    </row>
    <row r="777" spans="1:8" ht="12.75">
      <c r="A777" s="43"/>
      <c r="B777" s="44"/>
      <c r="C777" s="40"/>
      <c r="D777" s="40"/>
      <c r="E777" s="35"/>
      <c r="F777" s="37"/>
      <c r="G777" s="36"/>
      <c r="H777" s="51"/>
    </row>
    <row r="778" spans="1:8" ht="12.75">
      <c r="A778" s="43"/>
      <c r="B778" s="44"/>
      <c r="C778" s="40"/>
      <c r="D778" s="40"/>
      <c r="E778" s="35"/>
      <c r="F778" s="37"/>
      <c r="G778" s="36"/>
      <c r="H778" s="51"/>
    </row>
    <row r="779" spans="1:8" ht="12.75">
      <c r="A779" s="43"/>
      <c r="B779" s="44"/>
      <c r="C779" s="40"/>
      <c r="D779" s="40"/>
      <c r="E779" s="35"/>
      <c r="F779" s="37"/>
      <c r="G779" s="36"/>
      <c r="H779" s="51"/>
    </row>
    <row r="780" spans="1:8" ht="12.75">
      <c r="A780" s="43"/>
      <c r="B780" s="44"/>
      <c r="C780" s="40"/>
      <c r="D780" s="40"/>
      <c r="E780" s="35"/>
      <c r="F780" s="37"/>
      <c r="G780" s="36"/>
      <c r="H780" s="51"/>
    </row>
    <row r="781" spans="1:8" ht="12.75">
      <c r="A781" s="43"/>
      <c r="B781" s="44"/>
      <c r="C781" s="40"/>
      <c r="D781" s="40"/>
      <c r="E781" s="35"/>
      <c r="F781" s="37"/>
      <c r="G781" s="36"/>
      <c r="H781" s="51"/>
    </row>
    <row r="782" spans="1:8" ht="12.75">
      <c r="A782" s="43"/>
      <c r="B782" s="44"/>
      <c r="C782" s="40"/>
      <c r="D782" s="40"/>
      <c r="E782" s="35"/>
      <c r="F782" s="37"/>
      <c r="G782" s="36"/>
      <c r="H782" s="51"/>
    </row>
    <row r="783" spans="1:8" ht="12.75">
      <c r="A783" s="43"/>
      <c r="B783" s="44"/>
      <c r="C783" s="40"/>
      <c r="D783" s="40"/>
      <c r="E783" s="35"/>
      <c r="F783" s="37"/>
      <c r="G783" s="36"/>
      <c r="H783" s="51"/>
    </row>
    <row r="784" spans="1:8" ht="12.75">
      <c r="A784" s="43"/>
      <c r="B784" s="44"/>
      <c r="C784" s="40"/>
      <c r="D784" s="40"/>
      <c r="E784" s="35"/>
      <c r="F784" s="37"/>
      <c r="G784" s="36"/>
      <c r="H784" s="51"/>
    </row>
    <row r="785" spans="1:8" ht="12.75">
      <c r="A785" s="43"/>
      <c r="B785" s="44"/>
      <c r="C785" s="40"/>
      <c r="D785" s="40"/>
      <c r="E785" s="35"/>
      <c r="F785" s="37"/>
      <c r="G785" s="36"/>
      <c r="H785" s="51"/>
    </row>
    <row r="786" spans="1:8" ht="12.75">
      <c r="A786" s="43"/>
      <c r="B786" s="44"/>
      <c r="C786" s="40"/>
      <c r="D786" s="40"/>
      <c r="E786" s="35"/>
      <c r="F786" s="37"/>
      <c r="G786" s="36"/>
      <c r="H786" s="51"/>
    </row>
    <row r="787" spans="1:8" ht="12.75">
      <c r="A787" s="45"/>
      <c r="B787" s="46"/>
      <c r="C787" s="49"/>
      <c r="D787" s="49"/>
      <c r="E787" s="26"/>
      <c r="F787" s="26"/>
      <c r="G787" s="26"/>
      <c r="H787" s="26"/>
    </row>
    <row r="788" spans="1:8" ht="12.75">
      <c r="A788" s="43"/>
      <c r="B788" s="44"/>
      <c r="C788" s="40"/>
      <c r="D788" s="40"/>
      <c r="E788" s="35"/>
      <c r="F788" s="37"/>
      <c r="G788" s="36"/>
      <c r="H788" s="51"/>
    </row>
    <row r="789" spans="1:8" ht="13.5" thickBot="1">
      <c r="A789" s="43"/>
      <c r="B789" s="44"/>
      <c r="C789" s="48"/>
      <c r="D789" s="48"/>
      <c r="E789" s="41"/>
      <c r="F789" s="41"/>
      <c r="G789" s="41"/>
      <c r="H789" s="41"/>
    </row>
    <row r="790" spans="1:8" ht="13.5" thickBot="1">
      <c r="A790" s="87"/>
      <c r="B790" s="87"/>
      <c r="C790" s="87"/>
      <c r="D790" s="87"/>
      <c r="E790" s="57"/>
      <c r="F790" s="57"/>
      <c r="G790" s="57"/>
      <c r="H790" s="57"/>
    </row>
    <row r="791" spans="1:9" ht="13.5" thickBot="1">
      <c r="A791" s="65"/>
      <c r="B791" s="66"/>
      <c r="C791" s="66"/>
      <c r="D791" s="66"/>
      <c r="E791" s="67"/>
      <c r="F791" s="67"/>
      <c r="G791" s="68"/>
      <c r="H791" s="67"/>
      <c r="I791" s="58"/>
    </row>
    <row r="792" spans="1:8" ht="18.75" thickBot="1">
      <c r="A792" s="326"/>
      <c r="B792" s="327"/>
      <c r="C792" s="327"/>
      <c r="D792" s="327"/>
      <c r="E792" s="194"/>
      <c r="F792" s="102"/>
      <c r="G792" s="102"/>
      <c r="H792" s="102"/>
    </row>
    <row r="793" spans="1:8" ht="12.75">
      <c r="A793" s="88"/>
      <c r="B793" s="92"/>
      <c r="C793" s="93"/>
      <c r="D793" s="93"/>
      <c r="E793" s="195"/>
      <c r="F793" s="99"/>
      <c r="G793" s="98"/>
      <c r="H793" s="90"/>
    </row>
    <row r="794" spans="1:8" ht="13.5" thickBot="1">
      <c r="A794" s="89"/>
      <c r="B794" s="85"/>
      <c r="C794" s="86"/>
      <c r="D794" s="86"/>
      <c r="E794" s="191"/>
      <c r="F794" s="100"/>
      <c r="G794" s="111"/>
      <c r="H794" s="96"/>
    </row>
    <row r="795" spans="1:8" ht="13.5" thickBot="1">
      <c r="A795" s="3"/>
      <c r="B795" s="4"/>
      <c r="C795" s="5"/>
      <c r="D795" s="5"/>
      <c r="E795" s="192"/>
      <c r="F795" s="101"/>
      <c r="G795" s="112"/>
      <c r="H795" s="97"/>
    </row>
    <row r="796" spans="1:8" ht="13.5" thickBot="1">
      <c r="A796" s="6"/>
      <c r="B796" s="7"/>
      <c r="C796" s="8"/>
      <c r="D796" s="8"/>
      <c r="E796" s="193"/>
      <c r="F796" s="91"/>
      <c r="G796" s="94"/>
      <c r="H796" s="9"/>
    </row>
    <row r="797" spans="1:8" ht="12.75">
      <c r="A797" s="43"/>
      <c r="B797" s="44"/>
      <c r="C797" s="40"/>
      <c r="D797" s="40"/>
      <c r="E797" s="35"/>
      <c r="F797" s="37"/>
      <c r="G797" s="36"/>
      <c r="H797" s="51"/>
    </row>
    <row r="798" spans="1:8" ht="12.75">
      <c r="A798" s="43"/>
      <c r="B798" s="44"/>
      <c r="C798" s="40"/>
      <c r="D798" s="40"/>
      <c r="E798" s="35"/>
      <c r="F798" s="37"/>
      <c r="G798" s="36"/>
      <c r="H798" s="51"/>
    </row>
    <row r="799" spans="1:8" ht="12.75">
      <c r="A799" s="43"/>
      <c r="B799" s="44"/>
      <c r="C799" s="40"/>
      <c r="D799" s="40"/>
      <c r="E799" s="35"/>
      <c r="F799" s="37"/>
      <c r="G799" s="36"/>
      <c r="H799" s="51"/>
    </row>
    <row r="800" spans="1:8" ht="12.75">
      <c r="A800" s="43"/>
      <c r="B800" s="44"/>
      <c r="C800" s="40"/>
      <c r="D800" s="40"/>
      <c r="E800" s="35"/>
      <c r="F800" s="37"/>
      <c r="G800" s="36"/>
      <c r="H800" s="51"/>
    </row>
    <row r="801" spans="1:8" ht="12.75">
      <c r="A801" s="43"/>
      <c r="B801" s="44"/>
      <c r="C801" s="40"/>
      <c r="D801" s="40"/>
      <c r="E801" s="35"/>
      <c r="F801" s="37"/>
      <c r="G801" s="36"/>
      <c r="H801" s="51"/>
    </row>
    <row r="802" spans="1:8" ht="12.75">
      <c r="A802" s="43"/>
      <c r="B802" s="44"/>
      <c r="C802" s="40"/>
      <c r="D802" s="40"/>
      <c r="E802" s="35"/>
      <c r="F802" s="37"/>
      <c r="G802" s="36"/>
      <c r="H802" s="51"/>
    </row>
    <row r="803" spans="1:8" ht="12.75">
      <c r="A803" s="43"/>
      <c r="B803" s="44"/>
      <c r="C803" s="40"/>
      <c r="D803" s="40"/>
      <c r="E803" s="35"/>
      <c r="F803" s="37"/>
      <c r="G803" s="36"/>
      <c r="H803" s="51"/>
    </row>
    <row r="804" spans="1:8" ht="12.75">
      <c r="A804" s="43"/>
      <c r="B804" s="44"/>
      <c r="C804" s="40"/>
      <c r="D804" s="40"/>
      <c r="E804" s="35"/>
      <c r="F804" s="37"/>
      <c r="G804" s="36"/>
      <c r="H804" s="51"/>
    </row>
    <row r="805" spans="1:8" ht="12.75">
      <c r="A805" s="43"/>
      <c r="B805" s="44"/>
      <c r="C805" s="40"/>
      <c r="D805" s="40"/>
      <c r="E805" s="35"/>
      <c r="F805" s="37"/>
      <c r="G805" s="36"/>
      <c r="H805" s="51"/>
    </row>
    <row r="806" spans="1:8" ht="12.75">
      <c r="A806" s="43"/>
      <c r="B806" s="44"/>
      <c r="C806" s="40"/>
      <c r="D806" s="40"/>
      <c r="E806" s="35"/>
      <c r="F806" s="37"/>
      <c r="G806" s="36"/>
      <c r="H806" s="51"/>
    </row>
    <row r="807" spans="1:8" ht="12.75">
      <c r="A807" s="43"/>
      <c r="B807" s="44"/>
      <c r="C807" s="40"/>
      <c r="D807" s="40"/>
      <c r="E807" s="35"/>
      <c r="F807" s="37"/>
      <c r="G807" s="36"/>
      <c r="H807" s="51"/>
    </row>
    <row r="808" spans="1:8" ht="12.75">
      <c r="A808" s="43"/>
      <c r="B808" s="44"/>
      <c r="C808" s="40"/>
      <c r="D808" s="40"/>
      <c r="E808" s="35"/>
      <c r="F808" s="37"/>
      <c r="G808" s="36"/>
      <c r="H808" s="51"/>
    </row>
    <row r="809" spans="1:8" ht="12.75">
      <c r="A809" s="43"/>
      <c r="B809" s="44"/>
      <c r="C809" s="40"/>
      <c r="D809" s="40"/>
      <c r="E809" s="35"/>
      <c r="F809" s="37"/>
      <c r="G809" s="36"/>
      <c r="H809" s="51"/>
    </row>
    <row r="810" spans="1:8" ht="12.75">
      <c r="A810" s="43"/>
      <c r="B810" s="44"/>
      <c r="C810" s="40"/>
      <c r="D810" s="40"/>
      <c r="E810" s="35"/>
      <c r="F810" s="37"/>
      <c r="G810" s="36"/>
      <c r="H810" s="51"/>
    </row>
    <row r="811" spans="1:8" ht="12.75">
      <c r="A811" s="45"/>
      <c r="B811" s="46"/>
      <c r="C811" s="49"/>
      <c r="D811" s="49"/>
      <c r="E811" s="41"/>
      <c r="F811" s="41"/>
      <c r="G811" s="41"/>
      <c r="H811" s="41"/>
    </row>
    <row r="812" spans="1:8" ht="12.75">
      <c r="A812" s="43"/>
      <c r="B812" s="44"/>
      <c r="C812" s="40"/>
      <c r="D812" s="40"/>
      <c r="E812" s="35"/>
      <c r="F812" s="37"/>
      <c r="G812" s="36"/>
      <c r="H812" s="51"/>
    </row>
    <row r="813" spans="1:8" ht="12.75">
      <c r="A813" s="45"/>
      <c r="B813" s="46"/>
      <c r="C813" s="49"/>
      <c r="D813" s="49"/>
      <c r="E813" s="26"/>
      <c r="F813" s="26"/>
      <c r="G813" s="26"/>
      <c r="H813" s="26"/>
    </row>
    <row r="814" spans="1:8" ht="12.75">
      <c r="A814" s="43"/>
      <c r="B814" s="44"/>
      <c r="C814" s="40"/>
      <c r="D814" s="40"/>
      <c r="E814" s="35"/>
      <c r="F814" s="37"/>
      <c r="G814" s="36"/>
      <c r="H814" s="51"/>
    </row>
    <row r="815" spans="1:8" ht="12.75">
      <c r="A815" s="45"/>
      <c r="B815" s="46"/>
      <c r="C815" s="49"/>
      <c r="D815" s="49"/>
      <c r="E815" s="26"/>
      <c r="F815" s="26"/>
      <c r="G815" s="26"/>
      <c r="H815" s="26"/>
    </row>
    <row r="816" spans="1:8" ht="12.75">
      <c r="A816" s="43"/>
      <c r="B816" s="44"/>
      <c r="C816" s="40"/>
      <c r="D816" s="40"/>
      <c r="E816" s="35"/>
      <c r="F816" s="37"/>
      <c r="G816" s="36"/>
      <c r="H816" s="51"/>
    </row>
    <row r="817" spans="1:8" ht="12.75">
      <c r="A817" s="43"/>
      <c r="B817" s="44"/>
      <c r="C817" s="40"/>
      <c r="D817" s="40"/>
      <c r="E817" s="35"/>
      <c r="F817" s="37"/>
      <c r="G817" s="36"/>
      <c r="H817" s="51"/>
    </row>
    <row r="818" spans="1:8" ht="12.75">
      <c r="A818" s="43"/>
      <c r="B818" s="44"/>
      <c r="C818" s="40"/>
      <c r="D818" s="40"/>
      <c r="E818" s="35"/>
      <c r="F818" s="37"/>
      <c r="G818" s="36"/>
      <c r="H818" s="51"/>
    </row>
    <row r="819" spans="1:8" ht="12.75">
      <c r="A819" s="43"/>
      <c r="B819" s="44"/>
      <c r="C819" s="40"/>
      <c r="D819" s="40"/>
      <c r="E819" s="35"/>
      <c r="F819" s="37"/>
      <c r="G819" s="36"/>
      <c r="H819" s="51"/>
    </row>
    <row r="820" spans="1:8" ht="12.75">
      <c r="A820" s="43"/>
      <c r="B820" s="44"/>
      <c r="C820" s="40"/>
      <c r="D820" s="40"/>
      <c r="E820" s="35"/>
      <c r="F820" s="37"/>
      <c r="G820" s="36"/>
      <c r="H820" s="51"/>
    </row>
    <row r="821" spans="1:8" ht="12.75">
      <c r="A821" s="43"/>
      <c r="B821" s="44"/>
      <c r="C821" s="40"/>
      <c r="D821" s="40"/>
      <c r="E821" s="35"/>
      <c r="F821" s="37"/>
      <c r="G821" s="36"/>
      <c r="H821" s="51"/>
    </row>
    <row r="822" spans="1:8" ht="12.75">
      <c r="A822" s="43"/>
      <c r="B822" s="44"/>
      <c r="C822" s="40"/>
      <c r="D822" s="40"/>
      <c r="E822" s="35"/>
      <c r="F822" s="37"/>
      <c r="G822" s="36"/>
      <c r="H822" s="51"/>
    </row>
    <row r="823" spans="1:8" ht="12.75">
      <c r="A823" s="43"/>
      <c r="B823" s="44"/>
      <c r="C823" s="40"/>
      <c r="D823" s="40"/>
      <c r="E823" s="35"/>
      <c r="F823" s="37"/>
      <c r="G823" s="36"/>
      <c r="H823" s="51"/>
    </row>
    <row r="824" spans="1:8" ht="12.75">
      <c r="A824" s="43"/>
      <c r="B824" s="44"/>
      <c r="C824" s="40"/>
      <c r="D824" s="40"/>
      <c r="E824" s="35"/>
      <c r="F824" s="37"/>
      <c r="G824" s="36"/>
      <c r="H824" s="51"/>
    </row>
    <row r="825" spans="1:8" ht="12.75">
      <c r="A825" s="43"/>
      <c r="B825" s="44"/>
      <c r="C825" s="40"/>
      <c r="D825" s="40"/>
      <c r="E825" s="35"/>
      <c r="F825" s="37"/>
      <c r="G825" s="36"/>
      <c r="H825" s="51"/>
    </row>
    <row r="826" spans="1:8" ht="12.75">
      <c r="A826" s="43"/>
      <c r="B826" s="44"/>
      <c r="C826" s="40"/>
      <c r="D826" s="40"/>
      <c r="E826" s="35"/>
      <c r="F826" s="37"/>
      <c r="G826" s="36"/>
      <c r="H826" s="51"/>
    </row>
    <row r="827" spans="1:8" ht="12.75">
      <c r="A827" s="45"/>
      <c r="B827" s="46"/>
      <c r="C827" s="49"/>
      <c r="D827" s="49"/>
      <c r="E827" s="26"/>
      <c r="F827" s="26"/>
      <c r="G827" s="26"/>
      <c r="H827" s="26"/>
    </row>
    <row r="828" spans="1:8" ht="12.75">
      <c r="A828" s="43"/>
      <c r="B828" s="44"/>
      <c r="C828" s="40"/>
      <c r="D828" s="40"/>
      <c r="E828" s="35"/>
      <c r="F828" s="37"/>
      <c r="G828" s="36"/>
      <c r="H828" s="51"/>
    </row>
    <row r="829" spans="1:8" ht="13.5" thickBot="1">
      <c r="A829" s="43"/>
      <c r="B829" s="44"/>
      <c r="C829" s="48"/>
      <c r="D829" s="48"/>
      <c r="E829" s="41"/>
      <c r="F829" s="41"/>
      <c r="G829" s="41"/>
      <c r="H829" s="41"/>
    </row>
    <row r="830" spans="1:8" ht="13.5" thickBot="1">
      <c r="A830" s="87"/>
      <c r="B830" s="87"/>
      <c r="C830" s="87"/>
      <c r="D830" s="87"/>
      <c r="E830" s="57"/>
      <c r="F830" s="57"/>
      <c r="G830" s="57"/>
      <c r="H830" s="57"/>
    </row>
    <row r="831" spans="1:9" ht="13.5" thickBot="1">
      <c r="A831" s="65"/>
      <c r="B831" s="66"/>
      <c r="C831" s="66"/>
      <c r="D831" s="66"/>
      <c r="E831" s="67"/>
      <c r="F831" s="67"/>
      <c r="G831" s="68"/>
      <c r="H831" s="67"/>
      <c r="I831" s="58"/>
    </row>
    <row r="832" spans="1:8" ht="18.75" thickBot="1">
      <c r="A832" s="60"/>
      <c r="B832" s="2"/>
      <c r="C832" s="102"/>
      <c r="D832" s="231"/>
      <c r="E832" s="194"/>
      <c r="F832" s="102"/>
      <c r="G832" s="2"/>
      <c r="H832" s="102"/>
    </row>
    <row r="833" spans="1:8" ht="12.75">
      <c r="A833" s="88"/>
      <c r="B833" s="92"/>
      <c r="C833" s="93"/>
      <c r="D833" s="93"/>
      <c r="E833" s="195"/>
      <c r="F833" s="99"/>
      <c r="G833" s="98"/>
      <c r="H833" s="90"/>
    </row>
    <row r="834" spans="1:8" ht="13.5" thickBot="1">
      <c r="A834" s="89"/>
      <c r="B834" s="85"/>
      <c r="C834" s="86"/>
      <c r="D834" s="86"/>
      <c r="E834" s="191"/>
      <c r="F834" s="100"/>
      <c r="G834" s="111"/>
      <c r="H834" s="96"/>
    </row>
    <row r="835" spans="1:8" ht="13.5" thickBot="1">
      <c r="A835" s="3"/>
      <c r="B835" s="4"/>
      <c r="C835" s="5"/>
      <c r="D835" s="5"/>
      <c r="E835" s="192"/>
      <c r="F835" s="101"/>
      <c r="G835" s="112"/>
      <c r="H835" s="97"/>
    </row>
    <row r="836" spans="1:8" ht="13.5" thickBot="1">
      <c r="A836" s="6"/>
      <c r="B836" s="7"/>
      <c r="C836" s="8"/>
      <c r="D836" s="8"/>
      <c r="E836" s="193"/>
      <c r="F836" s="91"/>
      <c r="G836" s="94"/>
      <c r="H836" s="9"/>
    </row>
    <row r="837" spans="1:8" ht="12.75">
      <c r="A837" s="43"/>
      <c r="B837" s="44"/>
      <c r="C837" s="40"/>
      <c r="D837" s="40"/>
      <c r="E837" s="35"/>
      <c r="F837" s="37"/>
      <c r="G837" s="36"/>
      <c r="H837" s="51"/>
    </row>
    <row r="838" spans="1:8" ht="12.75">
      <c r="A838" s="43"/>
      <c r="B838" s="44"/>
      <c r="C838" s="40"/>
      <c r="D838" s="40"/>
      <c r="E838" s="35"/>
      <c r="F838" s="37"/>
      <c r="G838" s="36"/>
      <c r="H838" s="51"/>
    </row>
    <row r="839" spans="1:8" ht="12.75">
      <c r="A839" s="43"/>
      <c r="B839" s="44"/>
      <c r="C839" s="40"/>
      <c r="D839" s="40"/>
      <c r="E839" s="35"/>
      <c r="F839" s="37"/>
      <c r="G839" s="36"/>
      <c r="H839" s="51"/>
    </row>
    <row r="840" spans="1:8" ht="12.75">
      <c r="A840" s="43"/>
      <c r="B840" s="44"/>
      <c r="C840" s="40"/>
      <c r="D840" s="40"/>
      <c r="E840" s="35"/>
      <c r="F840" s="37"/>
      <c r="G840" s="36"/>
      <c r="H840" s="51"/>
    </row>
    <row r="841" spans="1:8" ht="12.75">
      <c r="A841" s="43"/>
      <c r="B841" s="44"/>
      <c r="C841" s="40"/>
      <c r="D841" s="40"/>
      <c r="E841" s="35"/>
      <c r="F841" s="37"/>
      <c r="G841" s="36"/>
      <c r="H841" s="51"/>
    </row>
    <row r="842" spans="1:8" ht="12.75">
      <c r="A842" s="43"/>
      <c r="B842" s="44"/>
      <c r="C842" s="40"/>
      <c r="D842" s="40"/>
      <c r="E842" s="35"/>
      <c r="F842" s="37"/>
      <c r="G842" s="36"/>
      <c r="H842" s="51"/>
    </row>
    <row r="843" spans="1:8" ht="12.75">
      <c r="A843" s="43"/>
      <c r="B843" s="44"/>
      <c r="C843" s="40"/>
      <c r="D843" s="40"/>
      <c r="E843" s="35"/>
      <c r="F843" s="37"/>
      <c r="G843" s="36"/>
      <c r="H843" s="51"/>
    </row>
    <row r="844" spans="1:8" ht="12.75">
      <c r="A844" s="43"/>
      <c r="B844" s="44"/>
      <c r="C844" s="40"/>
      <c r="D844" s="40"/>
      <c r="E844" s="35"/>
      <c r="F844" s="37"/>
      <c r="G844" s="36"/>
      <c r="H844" s="51"/>
    </row>
    <row r="845" spans="1:8" ht="12.75">
      <c r="A845" s="43"/>
      <c r="B845" s="44"/>
      <c r="C845" s="40"/>
      <c r="D845" s="40"/>
      <c r="E845" s="35"/>
      <c r="F845" s="37"/>
      <c r="G845" s="36"/>
      <c r="H845" s="51"/>
    </row>
    <row r="846" spans="1:8" ht="12.75">
      <c r="A846" s="43"/>
      <c r="B846" s="44"/>
      <c r="C846" s="40"/>
      <c r="D846" s="40"/>
      <c r="E846" s="35"/>
      <c r="F846" s="37"/>
      <c r="G846" s="36"/>
      <c r="H846" s="51"/>
    </row>
    <row r="847" spans="1:8" ht="12.75">
      <c r="A847" s="43"/>
      <c r="B847" s="44"/>
      <c r="C847" s="40"/>
      <c r="D847" s="40"/>
      <c r="E847" s="35"/>
      <c r="F847" s="37"/>
      <c r="G847" s="36"/>
      <c r="H847" s="51"/>
    </row>
    <row r="848" spans="1:8" ht="12.75">
      <c r="A848" s="43"/>
      <c r="B848" s="44"/>
      <c r="C848" s="40"/>
      <c r="D848" s="40"/>
      <c r="E848" s="35"/>
      <c r="F848" s="37"/>
      <c r="G848" s="36"/>
      <c r="H848" s="51"/>
    </row>
    <row r="849" spans="1:8" ht="12.75">
      <c r="A849" s="43"/>
      <c r="B849" s="44"/>
      <c r="C849" s="40"/>
      <c r="D849" s="40"/>
      <c r="E849" s="35"/>
      <c r="F849" s="37"/>
      <c r="G849" s="36"/>
      <c r="H849" s="51"/>
    </row>
    <row r="850" spans="1:8" ht="12.75">
      <c r="A850" s="45"/>
      <c r="B850" s="46"/>
      <c r="C850" s="49"/>
      <c r="D850" s="49"/>
      <c r="E850" s="41"/>
      <c r="F850" s="41"/>
      <c r="G850" s="41"/>
      <c r="H850" s="41"/>
    </row>
    <row r="851" spans="1:8" ht="12.75">
      <c r="A851" s="43"/>
      <c r="B851" s="44"/>
      <c r="C851" s="40"/>
      <c r="D851" s="40"/>
      <c r="E851" s="35"/>
      <c r="F851" s="37"/>
      <c r="G851" s="36"/>
      <c r="H851" s="51"/>
    </row>
    <row r="852" spans="1:8" ht="12.75">
      <c r="A852" s="45"/>
      <c r="B852" s="46"/>
      <c r="C852" s="49"/>
      <c r="D852" s="49"/>
      <c r="E852" s="26"/>
      <c r="F852" s="26"/>
      <c r="G852" s="26"/>
      <c r="H852" s="26"/>
    </row>
    <row r="853" spans="1:8" ht="12.75">
      <c r="A853" s="43"/>
      <c r="B853" s="44"/>
      <c r="C853" s="40"/>
      <c r="D853" s="40"/>
      <c r="E853" s="35"/>
      <c r="F853" s="37"/>
      <c r="G853" s="36"/>
      <c r="H853" s="51"/>
    </row>
    <row r="854" spans="1:8" ht="12.75">
      <c r="A854" s="45"/>
      <c r="B854" s="46"/>
      <c r="C854" s="49"/>
      <c r="D854" s="49"/>
      <c r="E854" s="26"/>
      <c r="F854" s="26"/>
      <c r="G854" s="26"/>
      <c r="H854" s="26"/>
    </row>
    <row r="855" spans="1:8" ht="12.75">
      <c r="A855" s="43"/>
      <c r="B855" s="44"/>
      <c r="C855" s="40"/>
      <c r="D855" s="40"/>
      <c r="E855" s="35"/>
      <c r="F855" s="37"/>
      <c r="G855" s="36"/>
      <c r="H855" s="51"/>
    </row>
    <row r="856" spans="1:8" ht="12.75">
      <c r="A856" s="45"/>
      <c r="B856" s="46"/>
      <c r="C856" s="49"/>
      <c r="D856" s="49"/>
      <c r="E856" s="26"/>
      <c r="F856" s="26"/>
      <c r="G856" s="26"/>
      <c r="H856" s="26"/>
    </row>
    <row r="857" spans="1:8" ht="12.75">
      <c r="A857" s="43"/>
      <c r="B857" s="44"/>
      <c r="C857" s="40"/>
      <c r="D857" s="40"/>
      <c r="E857" s="35"/>
      <c r="F857" s="37"/>
      <c r="G857" s="36"/>
      <c r="H857" s="51"/>
    </row>
    <row r="858" spans="1:8" ht="12.75">
      <c r="A858" s="43"/>
      <c r="B858" s="44"/>
      <c r="C858" s="40"/>
      <c r="D858" s="40"/>
      <c r="E858" s="35"/>
      <c r="F858" s="37"/>
      <c r="G858" s="36"/>
      <c r="H858" s="51"/>
    </row>
    <row r="859" spans="1:8" ht="12.75">
      <c r="A859" s="43"/>
      <c r="B859" s="44"/>
      <c r="C859" s="40"/>
      <c r="D859" s="40"/>
      <c r="E859" s="35"/>
      <c r="F859" s="37"/>
      <c r="G859" s="36"/>
      <c r="H859" s="51"/>
    </row>
    <row r="860" spans="1:8" ht="12.75">
      <c r="A860" s="43"/>
      <c r="B860" s="44"/>
      <c r="C860" s="40"/>
      <c r="D860" s="40"/>
      <c r="E860" s="35"/>
      <c r="F860" s="37"/>
      <c r="G860" s="36"/>
      <c r="H860" s="51"/>
    </row>
    <row r="861" spans="1:8" ht="12.75">
      <c r="A861" s="43"/>
      <c r="B861" s="44"/>
      <c r="C861" s="40"/>
      <c r="D861" s="40"/>
      <c r="E861" s="35"/>
      <c r="F861" s="37"/>
      <c r="G861" s="36"/>
      <c r="H861" s="51"/>
    </row>
    <row r="862" spans="1:8" ht="12.75">
      <c r="A862" s="43"/>
      <c r="B862" s="44"/>
      <c r="C862" s="40"/>
      <c r="D862" s="40"/>
      <c r="E862" s="35"/>
      <c r="F862" s="37"/>
      <c r="G862" s="36"/>
      <c r="H862" s="51"/>
    </row>
    <row r="863" spans="1:8" ht="13.5" thickBot="1">
      <c r="A863" s="45"/>
      <c r="B863" s="46"/>
      <c r="C863" s="49"/>
      <c r="D863" s="49"/>
      <c r="E863" s="26"/>
      <c r="F863" s="26"/>
      <c r="G863" s="26"/>
      <c r="H863" s="26"/>
    </row>
    <row r="864" spans="1:8" ht="13.5" thickBot="1">
      <c r="A864" s="87"/>
      <c r="B864" s="87"/>
      <c r="C864" s="87"/>
      <c r="D864" s="87"/>
      <c r="E864" s="57"/>
      <c r="F864" s="57"/>
      <c r="G864" s="57"/>
      <c r="H864" s="57"/>
    </row>
    <row r="865" spans="1:9" ht="13.5" thickBot="1">
      <c r="A865" s="65"/>
      <c r="B865" s="66"/>
      <c r="C865" s="66"/>
      <c r="D865" s="66"/>
      <c r="E865" s="67"/>
      <c r="F865" s="67"/>
      <c r="G865" s="68"/>
      <c r="H865" s="67"/>
      <c r="I865" s="58"/>
    </row>
    <row r="866" spans="1:8" ht="18.75" thickBot="1">
      <c r="A866" s="326"/>
      <c r="B866" s="327"/>
      <c r="C866" s="327"/>
      <c r="D866" s="327"/>
      <c r="E866" s="327"/>
      <c r="F866" s="327"/>
      <c r="G866" s="327"/>
      <c r="H866" s="327"/>
    </row>
    <row r="867" spans="1:8" ht="12.75">
      <c r="A867" s="88"/>
      <c r="B867" s="92"/>
      <c r="C867" s="93"/>
      <c r="D867" s="93"/>
      <c r="E867" s="195"/>
      <c r="F867" s="99"/>
      <c r="G867" s="98"/>
      <c r="H867" s="90"/>
    </row>
    <row r="868" spans="1:8" ht="13.5" thickBot="1">
      <c r="A868" s="89"/>
      <c r="B868" s="85"/>
      <c r="C868" s="86"/>
      <c r="D868" s="86"/>
      <c r="E868" s="191"/>
      <c r="F868" s="100"/>
      <c r="G868" s="111"/>
      <c r="H868" s="96"/>
    </row>
    <row r="869" spans="1:8" ht="13.5" thickBot="1">
      <c r="A869" s="3"/>
      <c r="B869" s="4"/>
      <c r="C869" s="5"/>
      <c r="D869" s="5"/>
      <c r="E869" s="192"/>
      <c r="F869" s="101"/>
      <c r="G869" s="112"/>
      <c r="H869" s="97"/>
    </row>
    <row r="870" spans="1:8" ht="13.5" thickBot="1">
      <c r="A870" s="6"/>
      <c r="B870" s="7"/>
      <c r="C870" s="8"/>
      <c r="D870" s="8"/>
      <c r="E870" s="193"/>
      <c r="F870" s="91"/>
      <c r="G870" s="94"/>
      <c r="H870" s="9"/>
    </row>
    <row r="871" spans="1:8" ht="12.75">
      <c r="A871" s="43"/>
      <c r="B871" s="44"/>
      <c r="C871" s="40"/>
      <c r="D871" s="40"/>
      <c r="E871" s="35"/>
      <c r="F871" s="37"/>
      <c r="G871" s="36"/>
      <c r="H871" s="51"/>
    </row>
    <row r="872" spans="1:8" ht="12.75">
      <c r="A872" s="43"/>
      <c r="B872" s="44"/>
      <c r="C872" s="40"/>
      <c r="D872" s="40"/>
      <c r="E872" s="35"/>
      <c r="F872" s="37"/>
      <c r="G872" s="36"/>
      <c r="H872" s="51"/>
    </row>
    <row r="873" spans="1:8" ht="12.75">
      <c r="A873" s="43"/>
      <c r="B873" s="44"/>
      <c r="C873" s="40"/>
      <c r="D873" s="40"/>
      <c r="E873" s="35"/>
      <c r="F873" s="37"/>
      <c r="G873" s="36"/>
      <c r="H873" s="51"/>
    </row>
    <row r="874" spans="1:8" ht="12.75">
      <c r="A874" s="43"/>
      <c r="B874" s="44"/>
      <c r="C874" s="40"/>
      <c r="D874" s="40"/>
      <c r="E874" s="35"/>
      <c r="F874" s="37"/>
      <c r="G874" s="36"/>
      <c r="H874" s="51"/>
    </row>
    <row r="875" spans="1:8" ht="12.75">
      <c r="A875" s="43"/>
      <c r="B875" s="44"/>
      <c r="C875" s="40"/>
      <c r="D875" s="40"/>
      <c r="E875" s="35"/>
      <c r="F875" s="37"/>
      <c r="G875" s="36"/>
      <c r="H875" s="51"/>
    </row>
    <row r="876" spans="1:8" ht="12.75">
      <c r="A876" s="43"/>
      <c r="B876" s="44"/>
      <c r="C876" s="40"/>
      <c r="D876" s="40"/>
      <c r="E876" s="35"/>
      <c r="F876" s="37"/>
      <c r="G876" s="36"/>
      <c r="H876" s="51"/>
    </row>
    <row r="877" spans="1:8" ht="12.75">
      <c r="A877" s="43"/>
      <c r="B877" s="44"/>
      <c r="C877" s="40"/>
      <c r="D877" s="40"/>
      <c r="E877" s="35"/>
      <c r="F877" s="37"/>
      <c r="G877" s="36"/>
      <c r="H877" s="51"/>
    </row>
    <row r="878" spans="1:8" ht="12.75">
      <c r="A878" s="43"/>
      <c r="B878" s="44"/>
      <c r="C878" s="40"/>
      <c r="D878" s="40"/>
      <c r="E878" s="35"/>
      <c r="F878" s="37"/>
      <c r="G878" s="36"/>
      <c r="H878" s="51"/>
    </row>
    <row r="879" spans="1:8" ht="12.75">
      <c r="A879" s="43"/>
      <c r="B879" s="44"/>
      <c r="C879" s="40"/>
      <c r="D879" s="40"/>
      <c r="E879" s="35"/>
      <c r="F879" s="37"/>
      <c r="G879" s="36"/>
      <c r="H879" s="51"/>
    </row>
    <row r="880" spans="1:8" ht="12.75">
      <c r="A880" s="43"/>
      <c r="B880" s="44"/>
      <c r="C880" s="40"/>
      <c r="D880" s="40"/>
      <c r="E880" s="35"/>
      <c r="F880" s="37"/>
      <c r="G880" s="36"/>
      <c r="H880" s="51"/>
    </row>
    <row r="881" spans="1:8" ht="12.75">
      <c r="A881" s="43"/>
      <c r="B881" s="44"/>
      <c r="C881" s="40"/>
      <c r="D881" s="40"/>
      <c r="E881" s="35"/>
      <c r="F881" s="37"/>
      <c r="G881" s="36"/>
      <c r="H881" s="51"/>
    </row>
    <row r="882" spans="1:8" ht="12.75">
      <c r="A882" s="43"/>
      <c r="B882" s="44"/>
      <c r="C882" s="40"/>
      <c r="D882" s="40"/>
      <c r="E882" s="35"/>
      <c r="F882" s="37"/>
      <c r="G882" s="36"/>
      <c r="H882" s="51"/>
    </row>
    <row r="883" spans="1:8" ht="12.75">
      <c r="A883" s="43"/>
      <c r="B883" s="44"/>
      <c r="C883" s="40"/>
      <c r="D883" s="40"/>
      <c r="E883" s="35"/>
      <c r="F883" s="37"/>
      <c r="G883" s="36"/>
      <c r="H883" s="51"/>
    </row>
    <row r="884" spans="1:8" ht="12.75">
      <c r="A884" s="43"/>
      <c r="B884" s="44"/>
      <c r="C884" s="40"/>
      <c r="D884" s="40"/>
      <c r="E884" s="35"/>
      <c r="F884" s="37"/>
      <c r="G884" s="36"/>
      <c r="H884" s="51"/>
    </row>
    <row r="885" spans="1:8" ht="12.75">
      <c r="A885" s="45"/>
      <c r="B885" s="46"/>
      <c r="C885" s="49"/>
      <c r="D885" s="49"/>
      <c r="E885" s="41"/>
      <c r="F885" s="41"/>
      <c r="G885" s="41"/>
      <c r="H885" s="26"/>
    </row>
    <row r="886" spans="1:8" ht="12.75">
      <c r="A886" s="43"/>
      <c r="B886" s="44"/>
      <c r="C886" s="40"/>
      <c r="D886" s="40"/>
      <c r="E886" s="35"/>
      <c r="F886" s="37"/>
      <c r="G886" s="36"/>
      <c r="H886" s="51"/>
    </row>
    <row r="887" spans="1:8" ht="12.75">
      <c r="A887" s="45"/>
      <c r="B887" s="46"/>
      <c r="C887" s="49"/>
      <c r="D887" s="49"/>
      <c r="E887" s="26"/>
      <c r="F887" s="26"/>
      <c r="G887" s="26"/>
      <c r="H887" s="26"/>
    </row>
    <row r="888" spans="1:8" ht="12.75">
      <c r="A888" s="43"/>
      <c r="B888" s="44"/>
      <c r="C888" s="40"/>
      <c r="D888" s="40"/>
      <c r="E888" s="35"/>
      <c r="F888" s="37"/>
      <c r="G888" s="36"/>
      <c r="H888" s="51"/>
    </row>
    <row r="889" spans="1:8" ht="12.75">
      <c r="A889" s="45"/>
      <c r="B889" s="46"/>
      <c r="C889" s="49"/>
      <c r="D889" s="49"/>
      <c r="E889" s="26"/>
      <c r="F889" s="26"/>
      <c r="G889" s="26"/>
      <c r="H889" s="26"/>
    </row>
    <row r="890" spans="1:8" ht="12.75">
      <c r="A890" s="43"/>
      <c r="B890" s="44"/>
      <c r="C890" s="40"/>
      <c r="D890" s="40"/>
      <c r="E890" s="35"/>
      <c r="F890" s="37"/>
      <c r="G890" s="36"/>
      <c r="H890" s="51"/>
    </row>
    <row r="891" spans="1:8" ht="13.5" thickBot="1">
      <c r="A891" s="45"/>
      <c r="B891" s="46"/>
      <c r="C891" s="49"/>
      <c r="D891" s="49"/>
      <c r="E891" s="26"/>
      <c r="F891" s="26"/>
      <c r="G891" s="26"/>
      <c r="H891" s="26"/>
    </row>
    <row r="892" spans="1:8" ht="13.5" thickBot="1">
      <c r="A892" s="87"/>
      <c r="B892" s="87"/>
      <c r="C892" s="87"/>
      <c r="D892" s="87"/>
      <c r="E892" s="57"/>
      <c r="F892" s="57"/>
      <c r="G892" s="57"/>
      <c r="H892" s="57"/>
    </row>
    <row r="893" spans="1:9" ht="13.5" thickBot="1">
      <c r="A893" s="65"/>
      <c r="B893" s="66"/>
      <c r="C893" s="66"/>
      <c r="D893" s="66"/>
      <c r="E893" s="67"/>
      <c r="F893" s="67"/>
      <c r="G893" s="68"/>
      <c r="H893" s="67"/>
      <c r="I893" s="58"/>
    </row>
    <row r="894" spans="1:8" ht="18.75" thickBot="1">
      <c r="A894" s="60"/>
      <c r="B894" s="327"/>
      <c r="C894" s="327"/>
      <c r="D894" s="327"/>
      <c r="E894" s="327"/>
      <c r="F894" s="107"/>
      <c r="G894" s="107"/>
      <c r="H894" s="107"/>
    </row>
    <row r="895" spans="1:8" ht="12.75">
      <c r="A895" s="88"/>
      <c r="B895" s="92"/>
      <c r="C895" s="93"/>
      <c r="D895" s="93"/>
      <c r="E895" s="195"/>
      <c r="F895" s="99"/>
      <c r="G895" s="98"/>
      <c r="H895" s="90"/>
    </row>
    <row r="896" spans="1:8" ht="13.5" thickBot="1">
      <c r="A896" s="89"/>
      <c r="B896" s="85"/>
      <c r="C896" s="86"/>
      <c r="D896" s="86"/>
      <c r="E896" s="191"/>
      <c r="F896" s="100"/>
      <c r="G896" s="111"/>
      <c r="H896" s="96"/>
    </row>
    <row r="897" spans="1:8" ht="13.5" thickBot="1">
      <c r="A897" s="3"/>
      <c r="B897" s="4"/>
      <c r="C897" s="5"/>
      <c r="D897" s="5"/>
      <c r="E897" s="192"/>
      <c r="F897" s="101"/>
      <c r="G897" s="112"/>
      <c r="H897" s="97"/>
    </row>
    <row r="898" spans="1:8" ht="13.5" thickBot="1">
      <c r="A898" s="6"/>
      <c r="B898" s="7"/>
      <c r="C898" s="8"/>
      <c r="D898" s="8"/>
      <c r="E898" s="193"/>
      <c r="F898" s="91"/>
      <c r="G898" s="94"/>
      <c r="H898" s="9"/>
    </row>
    <row r="899" spans="1:8" ht="12.75">
      <c r="A899" s="43"/>
      <c r="B899" s="44"/>
      <c r="C899" s="40"/>
      <c r="D899" s="40"/>
      <c r="E899" s="35"/>
      <c r="F899" s="37"/>
      <c r="G899" s="36"/>
      <c r="H899" s="51"/>
    </row>
    <row r="900" spans="1:8" ht="12.75">
      <c r="A900" s="45"/>
      <c r="B900" s="46"/>
      <c r="C900" s="49"/>
      <c r="D900" s="49"/>
      <c r="E900" s="26"/>
      <c r="F900" s="26"/>
      <c r="G900" s="26"/>
      <c r="H900" s="26"/>
    </row>
    <row r="901" spans="1:8" ht="12.75">
      <c r="A901" s="43"/>
      <c r="B901" s="44"/>
      <c r="C901" s="40"/>
      <c r="D901" s="40"/>
      <c r="E901" s="35"/>
      <c r="F901" s="37"/>
      <c r="G901" s="36"/>
      <c r="H901" s="51"/>
    </row>
    <row r="902" spans="1:8" ht="12.75">
      <c r="A902" s="43"/>
      <c r="B902" s="44"/>
      <c r="C902" s="48"/>
      <c r="D902" s="48"/>
      <c r="E902" s="41"/>
      <c r="F902" s="41"/>
      <c r="G902" s="41"/>
      <c r="H902" s="41"/>
    </row>
    <row r="903" spans="1:9" ht="12.75">
      <c r="A903" s="288"/>
      <c r="B903" s="289"/>
      <c r="C903" s="290"/>
      <c r="D903" s="290"/>
      <c r="E903" s="291"/>
      <c r="F903" s="292"/>
      <c r="G903" s="293"/>
      <c r="H903" s="294"/>
      <c r="I903" s="277"/>
    </row>
    <row r="904" spans="1:9" ht="12.75">
      <c r="A904" s="288"/>
      <c r="B904" s="289"/>
      <c r="C904" s="290"/>
      <c r="D904" s="290"/>
      <c r="E904" s="291"/>
      <c r="F904" s="292"/>
      <c r="G904" s="293"/>
      <c r="H904" s="294"/>
      <c r="I904" s="277"/>
    </row>
    <row r="905" spans="1:9" ht="12.75">
      <c r="A905" s="288"/>
      <c r="B905" s="289"/>
      <c r="C905" s="290"/>
      <c r="D905" s="290"/>
      <c r="E905" s="291"/>
      <c r="F905" s="292"/>
      <c r="G905" s="293"/>
      <c r="H905" s="294"/>
      <c r="I905" s="277"/>
    </row>
    <row r="906" spans="1:9" ht="12.75">
      <c r="A906" s="288"/>
      <c r="B906" s="289"/>
      <c r="C906" s="290"/>
      <c r="D906" s="290"/>
      <c r="E906" s="291"/>
      <c r="F906" s="292"/>
      <c r="G906" s="293"/>
      <c r="H906" s="294"/>
      <c r="I906" s="277"/>
    </row>
    <row r="907" spans="1:9" ht="12.75">
      <c r="A907" s="288"/>
      <c r="B907" s="289"/>
      <c r="C907" s="290"/>
      <c r="D907" s="290"/>
      <c r="E907" s="291"/>
      <c r="F907" s="292"/>
      <c r="G907" s="293"/>
      <c r="H907" s="294"/>
      <c r="I907" s="277"/>
    </row>
    <row r="908" spans="1:9" ht="12.75">
      <c r="A908" s="288"/>
      <c r="B908" s="289"/>
      <c r="C908" s="290"/>
      <c r="D908" s="290"/>
      <c r="E908" s="291"/>
      <c r="F908" s="292"/>
      <c r="G908" s="293"/>
      <c r="H908" s="294"/>
      <c r="I908" s="277"/>
    </row>
    <row r="909" spans="1:9" ht="12.75">
      <c r="A909" s="288"/>
      <c r="B909" s="289"/>
      <c r="C909" s="290"/>
      <c r="D909" s="290"/>
      <c r="E909" s="291"/>
      <c r="F909" s="292"/>
      <c r="G909" s="293"/>
      <c r="H909" s="294"/>
      <c r="I909" s="277"/>
    </row>
    <row r="910" spans="1:9" ht="12.75">
      <c r="A910" s="288"/>
      <c r="B910" s="289"/>
      <c r="C910" s="290"/>
      <c r="D910" s="290"/>
      <c r="E910" s="291"/>
      <c r="F910" s="292"/>
      <c r="G910" s="293"/>
      <c r="H910" s="294"/>
      <c r="I910" s="277"/>
    </row>
    <row r="911" spans="1:9" ht="12.75">
      <c r="A911" s="288"/>
      <c r="B911" s="289"/>
      <c r="C911" s="290"/>
      <c r="D911" s="290"/>
      <c r="E911" s="291"/>
      <c r="F911" s="292"/>
      <c r="G911" s="293"/>
      <c r="H911" s="294"/>
      <c r="I911" s="277"/>
    </row>
    <row r="912" spans="1:9" ht="12.75">
      <c r="A912" s="288"/>
      <c r="B912" s="289"/>
      <c r="C912" s="290"/>
      <c r="D912" s="290"/>
      <c r="E912" s="291"/>
      <c r="F912" s="292"/>
      <c r="G912" s="293"/>
      <c r="H912" s="294"/>
      <c r="I912" s="277"/>
    </row>
    <row r="913" spans="1:9" ht="12.75">
      <c r="A913" s="288"/>
      <c r="B913" s="289"/>
      <c r="C913" s="290"/>
      <c r="D913" s="290"/>
      <c r="E913" s="291"/>
      <c r="F913" s="292"/>
      <c r="G913" s="293"/>
      <c r="H913" s="294"/>
      <c r="I913" s="277"/>
    </row>
    <row r="914" spans="1:8" ht="12.75">
      <c r="A914" s="45"/>
      <c r="B914" s="46"/>
      <c r="C914" s="49"/>
      <c r="D914" s="49"/>
      <c r="E914" s="41"/>
      <c r="F914" s="41"/>
      <c r="G914" s="41"/>
      <c r="H914" s="41"/>
    </row>
    <row r="915" spans="1:8" ht="12.75">
      <c r="A915" s="43"/>
      <c r="B915" s="44"/>
      <c r="C915" s="40"/>
      <c r="D915" s="40"/>
      <c r="E915" s="35"/>
      <c r="F915" s="37"/>
      <c r="G915" s="36"/>
      <c r="H915" s="51"/>
    </row>
    <row r="916" spans="1:8" ht="13.5" thickBot="1">
      <c r="A916" s="45"/>
      <c r="B916" s="46"/>
      <c r="C916" s="49"/>
      <c r="D916" s="49"/>
      <c r="E916" s="26"/>
      <c r="F916" s="26"/>
      <c r="G916" s="26"/>
      <c r="H916" s="26"/>
    </row>
    <row r="917" spans="1:8" ht="13.5" thickBot="1">
      <c r="A917" s="87"/>
      <c r="B917" s="87"/>
      <c r="C917" s="87"/>
      <c r="D917" s="87"/>
      <c r="E917" s="57"/>
      <c r="F917" s="57"/>
      <c r="G917" s="57"/>
      <c r="H917" s="57"/>
    </row>
    <row r="918" spans="1:9" ht="13.5" thickBot="1">
      <c r="A918" s="65"/>
      <c r="B918" s="66"/>
      <c r="C918" s="66"/>
      <c r="D918" s="66"/>
      <c r="E918" s="67"/>
      <c r="F918" s="67"/>
      <c r="G918" s="68"/>
      <c r="H918" s="67"/>
      <c r="I918" s="58"/>
    </row>
    <row r="919" spans="1:8" ht="18.75" thickBot="1">
      <c r="A919" s="326"/>
      <c r="B919" s="327"/>
      <c r="C919" s="327"/>
      <c r="D919" s="327"/>
      <c r="E919" s="197"/>
      <c r="F919" s="105"/>
      <c r="G919" s="105"/>
      <c r="H919" s="105"/>
    </row>
    <row r="920" spans="1:8" ht="12.75">
      <c r="A920" s="88"/>
      <c r="B920" s="92"/>
      <c r="C920" s="93"/>
      <c r="D920" s="93"/>
      <c r="E920" s="195"/>
      <c r="F920" s="99"/>
      <c r="G920" s="98"/>
      <c r="H920" s="90"/>
    </row>
    <row r="921" spans="1:8" ht="13.5" thickBot="1">
      <c r="A921" s="89"/>
      <c r="B921" s="85"/>
      <c r="C921" s="86"/>
      <c r="D921" s="86"/>
      <c r="E921" s="191"/>
      <c r="F921" s="100"/>
      <c r="G921" s="111"/>
      <c r="H921" s="96"/>
    </row>
    <row r="922" spans="1:8" ht="13.5" thickBot="1">
      <c r="A922" s="3"/>
      <c r="B922" s="4"/>
      <c r="C922" s="5"/>
      <c r="D922" s="5"/>
      <c r="E922" s="192"/>
      <c r="F922" s="101"/>
      <c r="G922" s="112"/>
      <c r="H922" s="97"/>
    </row>
    <row r="923" spans="1:8" ht="13.5" thickBot="1">
      <c r="A923" s="6"/>
      <c r="B923" s="7"/>
      <c r="C923" s="8"/>
      <c r="D923" s="8"/>
      <c r="E923" s="193"/>
      <c r="F923" s="91"/>
      <c r="G923" s="94"/>
      <c r="H923" s="9"/>
    </row>
    <row r="924" spans="1:8" ht="12.75">
      <c r="A924" s="43"/>
      <c r="B924" s="44"/>
      <c r="C924" s="40"/>
      <c r="D924" s="40"/>
      <c r="E924" s="35"/>
      <c r="F924" s="37"/>
      <c r="G924" s="36"/>
      <c r="H924" s="51"/>
    </row>
    <row r="925" spans="1:8" ht="12.75">
      <c r="A925" s="45"/>
      <c r="B925" s="46"/>
      <c r="C925" s="49"/>
      <c r="D925" s="49"/>
      <c r="E925" s="26"/>
      <c r="F925" s="26"/>
      <c r="G925" s="26"/>
      <c r="H925" s="26"/>
    </row>
    <row r="926" spans="1:8" ht="12.75">
      <c r="A926" s="43"/>
      <c r="B926" s="44"/>
      <c r="C926" s="40"/>
      <c r="D926" s="40"/>
      <c r="E926" s="35"/>
      <c r="F926" s="37"/>
      <c r="G926" s="36"/>
      <c r="H926" s="51"/>
    </row>
    <row r="927" spans="1:8" ht="12.75">
      <c r="A927" s="43"/>
      <c r="B927" s="44"/>
      <c r="C927" s="48"/>
      <c r="D927" s="48"/>
      <c r="E927" s="41"/>
      <c r="F927" s="41"/>
      <c r="G927" s="41"/>
      <c r="H927" s="41"/>
    </row>
    <row r="928" spans="1:9" ht="12.75">
      <c r="A928" s="288"/>
      <c r="B928" s="289"/>
      <c r="C928" s="290"/>
      <c r="D928" s="290"/>
      <c r="E928" s="291"/>
      <c r="F928" s="292"/>
      <c r="G928" s="293"/>
      <c r="H928" s="294"/>
      <c r="I928" s="277"/>
    </row>
    <row r="929" spans="1:9" ht="12.75">
      <c r="A929" s="288"/>
      <c r="B929" s="289"/>
      <c r="C929" s="290"/>
      <c r="D929" s="290"/>
      <c r="E929" s="291"/>
      <c r="F929" s="292"/>
      <c r="G929" s="293"/>
      <c r="H929" s="294"/>
      <c r="I929" s="277"/>
    </row>
    <row r="930" spans="1:9" ht="12.75">
      <c r="A930" s="288"/>
      <c r="B930" s="289"/>
      <c r="C930" s="290"/>
      <c r="D930" s="290"/>
      <c r="E930" s="291"/>
      <c r="F930" s="292"/>
      <c r="G930" s="293"/>
      <c r="H930" s="294"/>
      <c r="I930" s="277"/>
    </row>
    <row r="931" spans="1:9" ht="12.75">
      <c r="A931" s="288"/>
      <c r="B931" s="289"/>
      <c r="C931" s="290"/>
      <c r="D931" s="290"/>
      <c r="E931" s="291"/>
      <c r="F931" s="292"/>
      <c r="G931" s="293"/>
      <c r="H931" s="294"/>
      <c r="I931" s="277"/>
    </row>
    <row r="932" spans="1:9" ht="12.75">
      <c r="A932" s="288"/>
      <c r="B932" s="289"/>
      <c r="C932" s="290"/>
      <c r="D932" s="290"/>
      <c r="E932" s="291"/>
      <c r="F932" s="292"/>
      <c r="G932" s="293"/>
      <c r="H932" s="294"/>
      <c r="I932" s="277"/>
    </row>
    <row r="933" spans="1:9" ht="12.75">
      <c r="A933" s="288"/>
      <c r="B933" s="289"/>
      <c r="C933" s="290"/>
      <c r="D933" s="290"/>
      <c r="E933" s="291"/>
      <c r="F933" s="292"/>
      <c r="G933" s="293"/>
      <c r="H933" s="294"/>
      <c r="I933" s="277"/>
    </row>
    <row r="934" spans="1:9" ht="12.75">
      <c r="A934" s="288"/>
      <c r="B934" s="289"/>
      <c r="C934" s="290"/>
      <c r="D934" s="290"/>
      <c r="E934" s="291"/>
      <c r="F934" s="292"/>
      <c r="G934" s="293"/>
      <c r="H934" s="294"/>
      <c r="I934" s="277"/>
    </row>
    <row r="935" spans="1:9" ht="12.75">
      <c r="A935" s="288"/>
      <c r="B935" s="289"/>
      <c r="C935" s="290"/>
      <c r="D935" s="290"/>
      <c r="E935" s="291"/>
      <c r="F935" s="292"/>
      <c r="G935" s="293"/>
      <c r="H935" s="294"/>
      <c r="I935" s="277"/>
    </row>
    <row r="936" spans="1:9" ht="12.75">
      <c r="A936" s="288"/>
      <c r="B936" s="289"/>
      <c r="C936" s="290"/>
      <c r="D936" s="290"/>
      <c r="E936" s="291"/>
      <c r="F936" s="292"/>
      <c r="G936" s="293"/>
      <c r="H936" s="294"/>
      <c r="I936" s="277"/>
    </row>
    <row r="937" spans="1:9" ht="12.75">
      <c r="A937" s="288"/>
      <c r="B937" s="289"/>
      <c r="C937" s="290"/>
      <c r="D937" s="290"/>
      <c r="E937" s="291"/>
      <c r="F937" s="292"/>
      <c r="G937" s="293"/>
      <c r="H937" s="294"/>
      <c r="I937" s="277"/>
    </row>
    <row r="938" spans="1:9" ht="12.75">
      <c r="A938" s="288"/>
      <c r="B938" s="289"/>
      <c r="C938" s="290"/>
      <c r="D938" s="290"/>
      <c r="E938" s="291"/>
      <c r="F938" s="292"/>
      <c r="G938" s="293"/>
      <c r="H938" s="294"/>
      <c r="I938" s="277"/>
    </row>
    <row r="939" spans="1:9" ht="12.75">
      <c r="A939" s="288"/>
      <c r="B939" s="289"/>
      <c r="C939" s="290"/>
      <c r="D939" s="290"/>
      <c r="E939" s="291"/>
      <c r="F939" s="292"/>
      <c r="G939" s="293"/>
      <c r="H939" s="294"/>
      <c r="I939" s="277"/>
    </row>
    <row r="940" spans="1:8" ht="12.75">
      <c r="A940" s="45"/>
      <c r="B940" s="46"/>
      <c r="C940" s="49"/>
      <c r="D940" s="49"/>
      <c r="E940" s="41"/>
      <c r="F940" s="41"/>
      <c r="G940" s="41"/>
      <c r="H940" s="41"/>
    </row>
    <row r="941" spans="1:8" ht="12.75">
      <c r="A941" s="43"/>
      <c r="B941" s="44"/>
      <c r="C941" s="40"/>
      <c r="D941" s="40"/>
      <c r="E941" s="35"/>
      <c r="F941" s="37"/>
      <c r="G941" s="36"/>
      <c r="H941" s="51"/>
    </row>
    <row r="942" spans="1:8" ht="13.5" thickBot="1">
      <c r="A942" s="45"/>
      <c r="B942" s="46"/>
      <c r="C942" s="49"/>
      <c r="D942" s="49"/>
      <c r="E942" s="26"/>
      <c r="F942" s="26"/>
      <c r="G942" s="26"/>
      <c r="H942" s="26"/>
    </row>
    <row r="943" spans="1:8" ht="13.5" thickBot="1">
      <c r="A943" s="87"/>
      <c r="B943" s="87"/>
      <c r="C943" s="87"/>
      <c r="D943" s="87"/>
      <c r="E943" s="57"/>
      <c r="F943" s="57"/>
      <c r="G943" s="57"/>
      <c r="H943" s="57"/>
    </row>
    <row r="944" spans="1:9" ht="13.5" thickBot="1">
      <c r="A944" s="65"/>
      <c r="B944" s="66"/>
      <c r="C944" s="66"/>
      <c r="D944" s="66"/>
      <c r="E944" s="67"/>
      <c r="F944" s="67"/>
      <c r="G944" s="68"/>
      <c r="H944" s="67"/>
      <c r="I944" s="58"/>
    </row>
    <row r="945" spans="1:8" ht="18.75" thickBot="1">
      <c r="A945" s="326"/>
      <c r="B945" s="327"/>
      <c r="C945" s="327"/>
      <c r="D945" s="327"/>
      <c r="E945" s="198"/>
      <c r="F945" s="106"/>
      <c r="G945" s="106"/>
      <c r="H945" s="106"/>
    </row>
    <row r="946" spans="1:8" ht="12.75">
      <c r="A946" s="88"/>
      <c r="B946" s="92"/>
      <c r="C946" s="93"/>
      <c r="D946" s="93"/>
      <c r="E946" s="195"/>
      <c r="F946" s="99"/>
      <c r="G946" s="98"/>
      <c r="H946" s="90"/>
    </row>
    <row r="947" spans="1:8" ht="13.5" thickBot="1">
      <c r="A947" s="89"/>
      <c r="B947" s="85"/>
      <c r="C947" s="86"/>
      <c r="D947" s="86"/>
      <c r="E947" s="191"/>
      <c r="F947" s="100"/>
      <c r="G947" s="111"/>
      <c r="H947" s="96"/>
    </row>
    <row r="948" spans="1:8" ht="13.5" thickBot="1">
      <c r="A948" s="3"/>
      <c r="B948" s="4"/>
      <c r="C948" s="5"/>
      <c r="D948" s="5"/>
      <c r="E948" s="192"/>
      <c r="F948" s="101"/>
      <c r="G948" s="112"/>
      <c r="H948" s="97"/>
    </row>
    <row r="949" spans="1:8" ht="13.5" thickBot="1">
      <c r="A949" s="6"/>
      <c r="B949" s="7"/>
      <c r="C949" s="8"/>
      <c r="D949" s="8"/>
      <c r="E949" s="193"/>
      <c r="F949" s="91"/>
      <c r="G949" s="94"/>
      <c r="H949" s="9"/>
    </row>
    <row r="950" spans="1:8" ht="12.75">
      <c r="A950" s="43"/>
      <c r="B950" s="44"/>
      <c r="C950" s="40"/>
      <c r="D950" s="40"/>
      <c r="E950" s="35"/>
      <c r="F950" s="37"/>
      <c r="G950" s="36"/>
      <c r="H950" s="51"/>
    </row>
    <row r="951" spans="1:8" ht="12.75">
      <c r="A951" s="45"/>
      <c r="B951" s="46"/>
      <c r="C951" s="49"/>
      <c r="D951" s="49"/>
      <c r="E951" s="26"/>
      <c r="F951" s="26"/>
      <c r="G951" s="26"/>
      <c r="H951" s="26"/>
    </row>
    <row r="952" spans="1:8" ht="12.75">
      <c r="A952" s="43"/>
      <c r="B952" s="44"/>
      <c r="C952" s="40"/>
      <c r="D952" s="40"/>
      <c r="E952" s="35"/>
      <c r="F952" s="37"/>
      <c r="G952" s="36"/>
      <c r="H952" s="51"/>
    </row>
    <row r="953" spans="1:8" ht="12.75">
      <c r="A953" s="43"/>
      <c r="B953" s="44"/>
      <c r="C953" s="48"/>
      <c r="D953" s="48"/>
      <c r="E953" s="41"/>
      <c r="F953" s="41"/>
      <c r="G953" s="41"/>
      <c r="H953" s="41"/>
    </row>
    <row r="954" spans="1:9" ht="12.75">
      <c r="A954" s="288"/>
      <c r="B954" s="289"/>
      <c r="C954" s="290"/>
      <c r="D954" s="290"/>
      <c r="E954" s="291"/>
      <c r="F954" s="292"/>
      <c r="G954" s="293"/>
      <c r="H954" s="294"/>
      <c r="I954" s="277"/>
    </row>
    <row r="955" spans="1:9" ht="12.75">
      <c r="A955" s="288"/>
      <c r="B955" s="289"/>
      <c r="C955" s="290"/>
      <c r="D955" s="290"/>
      <c r="E955" s="291"/>
      <c r="F955" s="292"/>
      <c r="G955" s="293"/>
      <c r="H955" s="294"/>
      <c r="I955" s="277"/>
    </row>
    <row r="956" spans="1:9" ht="12.75">
      <c r="A956" s="288"/>
      <c r="B956" s="289"/>
      <c r="C956" s="290"/>
      <c r="D956" s="290"/>
      <c r="E956" s="291"/>
      <c r="F956" s="292"/>
      <c r="G956" s="293"/>
      <c r="H956" s="294"/>
      <c r="I956" s="277"/>
    </row>
    <row r="957" spans="1:9" ht="12.75">
      <c r="A957" s="288"/>
      <c r="B957" s="289"/>
      <c r="C957" s="290"/>
      <c r="D957" s="290"/>
      <c r="E957" s="291"/>
      <c r="F957" s="292"/>
      <c r="G957" s="293"/>
      <c r="H957" s="294"/>
      <c r="I957" s="277"/>
    </row>
    <row r="958" spans="1:9" ht="12.75">
      <c r="A958" s="288"/>
      <c r="B958" s="289"/>
      <c r="C958" s="290"/>
      <c r="D958" s="290"/>
      <c r="E958" s="291"/>
      <c r="F958" s="292"/>
      <c r="G958" s="293"/>
      <c r="H958" s="294"/>
      <c r="I958" s="277"/>
    </row>
    <row r="959" spans="1:9" ht="12.75">
      <c r="A959" s="288"/>
      <c r="B959" s="289"/>
      <c r="C959" s="290"/>
      <c r="D959" s="290"/>
      <c r="E959" s="291"/>
      <c r="F959" s="292"/>
      <c r="G959" s="293"/>
      <c r="H959" s="294"/>
      <c r="I959" s="277"/>
    </row>
    <row r="960" spans="1:9" ht="12.75">
      <c r="A960" s="288"/>
      <c r="B960" s="289"/>
      <c r="C960" s="290"/>
      <c r="D960" s="290"/>
      <c r="E960" s="291"/>
      <c r="F960" s="292"/>
      <c r="G960" s="293"/>
      <c r="H960" s="294"/>
      <c r="I960" s="277"/>
    </row>
    <row r="961" spans="1:9" ht="12.75">
      <c r="A961" s="288"/>
      <c r="B961" s="289"/>
      <c r="C961" s="290"/>
      <c r="D961" s="290"/>
      <c r="E961" s="291"/>
      <c r="F961" s="292"/>
      <c r="G961" s="293"/>
      <c r="H961" s="294"/>
      <c r="I961" s="277"/>
    </row>
    <row r="962" spans="1:9" ht="12.75">
      <c r="A962" s="288"/>
      <c r="B962" s="289"/>
      <c r="C962" s="290"/>
      <c r="D962" s="290"/>
      <c r="E962" s="291"/>
      <c r="F962" s="292"/>
      <c r="G962" s="293"/>
      <c r="H962" s="294"/>
      <c r="I962" s="277"/>
    </row>
    <row r="963" spans="1:9" ht="12.75">
      <c r="A963" s="288"/>
      <c r="B963" s="289"/>
      <c r="C963" s="290"/>
      <c r="D963" s="290"/>
      <c r="E963" s="291"/>
      <c r="F963" s="292"/>
      <c r="G963" s="293"/>
      <c r="H963" s="294"/>
      <c r="I963" s="277"/>
    </row>
    <row r="964" spans="1:9" ht="12.75">
      <c r="A964" s="288"/>
      <c r="B964" s="289"/>
      <c r="C964" s="290"/>
      <c r="D964" s="290"/>
      <c r="E964" s="291"/>
      <c r="F964" s="292"/>
      <c r="G964" s="293"/>
      <c r="H964" s="294"/>
      <c r="I964" s="277"/>
    </row>
    <row r="965" spans="1:9" ht="12.75">
      <c r="A965" s="288"/>
      <c r="B965" s="289"/>
      <c r="C965" s="290"/>
      <c r="D965" s="290"/>
      <c r="E965" s="291"/>
      <c r="F965" s="292"/>
      <c r="G965" s="293"/>
      <c r="H965" s="294"/>
      <c r="I965" s="277"/>
    </row>
    <row r="966" spans="1:8" ht="12.75">
      <c r="A966" s="45"/>
      <c r="B966" s="46"/>
      <c r="C966" s="49"/>
      <c r="D966" s="49"/>
      <c r="E966" s="41"/>
      <c r="F966" s="41"/>
      <c r="G966" s="41"/>
      <c r="H966" s="41"/>
    </row>
    <row r="967" spans="1:8" ht="12.75">
      <c r="A967" s="43"/>
      <c r="B967" s="44"/>
      <c r="C967" s="40"/>
      <c r="D967" s="40"/>
      <c r="E967" s="35"/>
      <c r="F967" s="37"/>
      <c r="G967" s="36"/>
      <c r="H967" s="51"/>
    </row>
    <row r="968" spans="1:8" ht="13.5" thickBot="1">
      <c r="A968" s="45"/>
      <c r="B968" s="46"/>
      <c r="C968" s="49"/>
      <c r="D968" s="49"/>
      <c r="E968" s="26"/>
      <c r="F968" s="26"/>
      <c r="G968" s="26"/>
      <c r="H968" s="26"/>
    </row>
    <row r="969" spans="1:8" ht="13.5" thickBot="1">
      <c r="A969" s="87"/>
      <c r="B969" s="87"/>
      <c r="C969" s="87"/>
      <c r="D969" s="87"/>
      <c r="E969" s="57"/>
      <c r="F969" s="57"/>
      <c r="G969" s="57"/>
      <c r="H969" s="57"/>
    </row>
    <row r="970" spans="1:9" ht="13.5" thickBot="1">
      <c r="A970" s="65"/>
      <c r="B970" s="66"/>
      <c r="C970" s="66"/>
      <c r="D970" s="66"/>
      <c r="E970" s="67"/>
      <c r="F970" s="67"/>
      <c r="G970" s="68"/>
      <c r="H970" s="67"/>
      <c r="I970" s="58"/>
    </row>
    <row r="971" spans="1:8" ht="18.75" thickBot="1">
      <c r="A971" s="326"/>
      <c r="B971" s="327"/>
      <c r="C971" s="327"/>
      <c r="D971" s="327"/>
      <c r="E971" s="198"/>
      <c r="F971" s="106"/>
      <c r="G971" s="106"/>
      <c r="H971" s="106"/>
    </row>
    <row r="972" spans="1:8" ht="12.75">
      <c r="A972" s="88"/>
      <c r="B972" s="92"/>
      <c r="C972" s="93"/>
      <c r="D972" s="93"/>
      <c r="E972" s="195"/>
      <c r="F972" s="99"/>
      <c r="G972" s="98"/>
      <c r="H972" s="90"/>
    </row>
    <row r="973" spans="1:8" ht="13.5" thickBot="1">
      <c r="A973" s="89"/>
      <c r="B973" s="85"/>
      <c r="C973" s="86"/>
      <c r="D973" s="86"/>
      <c r="E973" s="191"/>
      <c r="F973" s="100"/>
      <c r="G973" s="111"/>
      <c r="H973" s="96"/>
    </row>
    <row r="974" spans="1:8" ht="13.5" thickBot="1">
      <c r="A974" s="3"/>
      <c r="B974" s="4"/>
      <c r="C974" s="5"/>
      <c r="D974" s="5"/>
      <c r="E974" s="192"/>
      <c r="F974" s="101"/>
      <c r="G974" s="112"/>
      <c r="H974" s="97"/>
    </row>
    <row r="975" spans="1:8" ht="13.5" thickBot="1">
      <c r="A975" s="6"/>
      <c r="B975" s="7"/>
      <c r="C975" s="8"/>
      <c r="D975" s="8"/>
      <c r="E975" s="193"/>
      <c r="F975" s="91"/>
      <c r="G975" s="94"/>
      <c r="H975" s="9"/>
    </row>
    <row r="976" spans="1:8" ht="12.75">
      <c r="A976" s="43"/>
      <c r="B976" s="44"/>
      <c r="C976" s="40"/>
      <c r="D976" s="40"/>
      <c r="E976" s="35"/>
      <c r="F976" s="37"/>
      <c r="G976" s="36"/>
      <c r="H976" s="51"/>
    </row>
    <row r="977" spans="1:8" ht="12.75">
      <c r="A977" s="45"/>
      <c r="B977" s="46"/>
      <c r="C977" s="49"/>
      <c r="D977" s="49"/>
      <c r="E977" s="26"/>
      <c r="F977" s="26"/>
      <c r="G977" s="26"/>
      <c r="H977" s="26"/>
    </row>
    <row r="978" spans="1:8" ht="12.75">
      <c r="A978" s="43"/>
      <c r="B978" s="44"/>
      <c r="C978" s="40"/>
      <c r="D978" s="40"/>
      <c r="E978" s="35"/>
      <c r="F978" s="37"/>
      <c r="G978" s="36"/>
      <c r="H978" s="51"/>
    </row>
    <row r="979" spans="1:8" ht="12.75">
      <c r="A979" s="43"/>
      <c r="B979" s="44"/>
      <c r="C979" s="48"/>
      <c r="D979" s="48"/>
      <c r="E979" s="41"/>
      <c r="F979" s="41"/>
      <c r="G979" s="41"/>
      <c r="H979" s="41"/>
    </row>
    <row r="980" spans="1:9" ht="12.75">
      <c r="A980" s="288"/>
      <c r="B980" s="289"/>
      <c r="C980" s="290"/>
      <c r="D980" s="290"/>
      <c r="E980" s="291"/>
      <c r="F980" s="292"/>
      <c r="G980" s="293"/>
      <c r="H980" s="294"/>
      <c r="I980" s="277"/>
    </row>
    <row r="981" spans="1:9" ht="12.75">
      <c r="A981" s="288"/>
      <c r="B981" s="289"/>
      <c r="C981" s="290"/>
      <c r="D981" s="290"/>
      <c r="E981" s="291"/>
      <c r="F981" s="292"/>
      <c r="G981" s="293"/>
      <c r="H981" s="294"/>
      <c r="I981" s="277"/>
    </row>
    <row r="982" spans="1:9" ht="12.75">
      <c r="A982" s="288"/>
      <c r="B982" s="289"/>
      <c r="C982" s="290"/>
      <c r="D982" s="290"/>
      <c r="E982" s="291"/>
      <c r="F982" s="292"/>
      <c r="G982" s="293"/>
      <c r="H982" s="294"/>
      <c r="I982" s="277"/>
    </row>
    <row r="983" spans="1:9" ht="12.75">
      <c r="A983" s="288"/>
      <c r="B983" s="289"/>
      <c r="C983" s="290"/>
      <c r="D983" s="290"/>
      <c r="E983" s="291"/>
      <c r="F983" s="292"/>
      <c r="G983" s="293"/>
      <c r="H983" s="294"/>
      <c r="I983" s="277"/>
    </row>
    <row r="984" spans="1:9" ht="12.75">
      <c r="A984" s="288"/>
      <c r="B984" s="289"/>
      <c r="C984" s="290"/>
      <c r="D984" s="290"/>
      <c r="E984" s="291"/>
      <c r="F984" s="292"/>
      <c r="G984" s="293"/>
      <c r="H984" s="294"/>
      <c r="I984" s="277"/>
    </row>
    <row r="985" spans="1:9" ht="12.75">
      <c r="A985" s="288"/>
      <c r="B985" s="289"/>
      <c r="C985" s="290"/>
      <c r="D985" s="290"/>
      <c r="E985" s="291"/>
      <c r="F985" s="292"/>
      <c r="G985" s="293"/>
      <c r="H985" s="294"/>
      <c r="I985" s="277"/>
    </row>
    <row r="986" spans="1:9" ht="12.75">
      <c r="A986" s="288"/>
      <c r="B986" s="289"/>
      <c r="C986" s="290"/>
      <c r="D986" s="290"/>
      <c r="E986" s="291"/>
      <c r="F986" s="292"/>
      <c r="G986" s="293"/>
      <c r="H986" s="294"/>
      <c r="I986" s="277"/>
    </row>
    <row r="987" spans="1:9" ht="12.75">
      <c r="A987" s="288"/>
      <c r="B987" s="289"/>
      <c r="C987" s="290"/>
      <c r="D987" s="290"/>
      <c r="E987" s="291"/>
      <c r="F987" s="292"/>
      <c r="G987" s="293"/>
      <c r="H987" s="294"/>
      <c r="I987" s="277"/>
    </row>
    <row r="988" spans="1:9" ht="12.75">
      <c r="A988" s="288"/>
      <c r="B988" s="289"/>
      <c r="C988" s="290"/>
      <c r="D988" s="290"/>
      <c r="E988" s="291"/>
      <c r="F988" s="292"/>
      <c r="G988" s="293"/>
      <c r="H988" s="294"/>
      <c r="I988" s="277"/>
    </row>
    <row r="989" spans="1:9" ht="12.75">
      <c r="A989" s="288"/>
      <c r="B989" s="289"/>
      <c r="C989" s="290"/>
      <c r="D989" s="290"/>
      <c r="E989" s="291"/>
      <c r="F989" s="292"/>
      <c r="G989" s="293"/>
      <c r="H989" s="294"/>
      <c r="I989" s="277"/>
    </row>
    <row r="990" spans="1:9" ht="12.75">
      <c r="A990" s="288"/>
      <c r="B990" s="289"/>
      <c r="C990" s="290"/>
      <c r="D990" s="290"/>
      <c r="E990" s="291"/>
      <c r="F990" s="292"/>
      <c r="G990" s="293"/>
      <c r="H990" s="294"/>
      <c r="I990" s="277"/>
    </row>
    <row r="991" spans="1:8" ht="12.75">
      <c r="A991" s="45"/>
      <c r="B991" s="46"/>
      <c r="C991" s="49"/>
      <c r="D991" s="49"/>
      <c r="E991" s="41"/>
      <c r="F991" s="41"/>
      <c r="G991" s="41"/>
      <c r="H991" s="41"/>
    </row>
    <row r="992" spans="1:8" ht="12.75">
      <c r="A992" s="43"/>
      <c r="B992" s="44"/>
      <c r="C992" s="40"/>
      <c r="D992" s="40"/>
      <c r="E992" s="35"/>
      <c r="F992" s="37"/>
      <c r="G992" s="36"/>
      <c r="H992" s="51"/>
    </row>
    <row r="993" spans="1:8" ht="13.5" thickBot="1">
      <c r="A993" s="45"/>
      <c r="B993" s="46"/>
      <c r="C993" s="49"/>
      <c r="D993" s="49"/>
      <c r="E993" s="26"/>
      <c r="F993" s="26"/>
      <c r="G993" s="26"/>
      <c r="H993" s="26"/>
    </row>
    <row r="994" spans="1:8" ht="13.5" thickBot="1">
      <c r="A994" s="87"/>
      <c r="B994" s="87"/>
      <c r="C994" s="87"/>
      <c r="D994" s="87"/>
      <c r="E994" s="57"/>
      <c r="F994" s="57"/>
      <c r="G994" s="57"/>
      <c r="H994" s="57"/>
    </row>
    <row r="995" spans="1:9" ht="13.5" thickBot="1">
      <c r="A995" s="65"/>
      <c r="B995" s="66"/>
      <c r="C995" s="66"/>
      <c r="D995" s="66"/>
      <c r="E995" s="67"/>
      <c r="F995" s="67"/>
      <c r="G995" s="68"/>
      <c r="H995" s="67"/>
      <c r="I995" s="58"/>
    </row>
    <row r="996" spans="1:8" ht="18.75" thickBot="1">
      <c r="A996" s="326"/>
      <c r="B996" s="327"/>
      <c r="C996" s="327"/>
      <c r="D996" s="327"/>
      <c r="E996" s="327"/>
      <c r="F996" s="105"/>
      <c r="G996" s="105"/>
      <c r="H996" s="105"/>
    </row>
    <row r="997" spans="1:8" ht="12.75">
      <c r="A997" s="88"/>
      <c r="B997" s="92"/>
      <c r="C997" s="93"/>
      <c r="D997" s="93"/>
      <c r="E997" s="195"/>
      <c r="F997" s="99"/>
      <c r="G997" s="98"/>
      <c r="H997" s="90"/>
    </row>
    <row r="998" spans="1:8" ht="13.5" thickBot="1">
      <c r="A998" s="89"/>
      <c r="B998" s="85"/>
      <c r="C998" s="86"/>
      <c r="D998" s="86"/>
      <c r="E998" s="191"/>
      <c r="F998" s="100"/>
      <c r="G998" s="111"/>
      <c r="H998" s="96"/>
    </row>
    <row r="999" spans="1:8" ht="13.5" thickBot="1">
      <c r="A999" s="3"/>
      <c r="B999" s="4"/>
      <c r="C999" s="5"/>
      <c r="D999" s="5"/>
      <c r="E999" s="192"/>
      <c r="F999" s="101"/>
      <c r="G999" s="112"/>
      <c r="H999" s="97"/>
    </row>
    <row r="1000" spans="1:8" ht="13.5" thickBot="1">
      <c r="A1000" s="6"/>
      <c r="B1000" s="7"/>
      <c r="C1000" s="8"/>
      <c r="D1000" s="8"/>
      <c r="E1000" s="193"/>
      <c r="F1000" s="91"/>
      <c r="G1000" s="94"/>
      <c r="H1000" s="9"/>
    </row>
    <row r="1001" spans="1:8" ht="12.75">
      <c r="A1001" s="43"/>
      <c r="B1001" s="44"/>
      <c r="C1001" s="40"/>
      <c r="D1001" s="40"/>
      <c r="E1001" s="35"/>
      <c r="F1001" s="37"/>
      <c r="G1001" s="36"/>
      <c r="H1001" s="51"/>
    </row>
    <row r="1002" spans="1:8" ht="12.75">
      <c r="A1002" s="45"/>
      <c r="B1002" s="46"/>
      <c r="C1002" s="49"/>
      <c r="D1002" s="49"/>
      <c r="E1002" s="26"/>
      <c r="F1002" s="26"/>
      <c r="G1002" s="26"/>
      <c r="H1002" s="26"/>
    </row>
    <row r="1003" spans="1:8" ht="12.75">
      <c r="A1003" s="43"/>
      <c r="B1003" s="44"/>
      <c r="C1003" s="40"/>
      <c r="D1003" s="40"/>
      <c r="E1003" s="35"/>
      <c r="F1003" s="37"/>
      <c r="G1003" s="36"/>
      <c r="H1003" s="51"/>
    </row>
    <row r="1004" spans="1:8" ht="12.75">
      <c r="A1004" s="43"/>
      <c r="B1004" s="44"/>
      <c r="C1004" s="48"/>
      <c r="D1004" s="48"/>
      <c r="E1004" s="41"/>
      <c r="F1004" s="41"/>
      <c r="G1004" s="41"/>
      <c r="H1004" s="26"/>
    </row>
    <row r="1005" spans="1:9" ht="12.75">
      <c r="A1005" s="288"/>
      <c r="B1005" s="289"/>
      <c r="C1005" s="290"/>
      <c r="D1005" s="290"/>
      <c r="E1005" s="291"/>
      <c r="F1005" s="292"/>
      <c r="G1005" s="293"/>
      <c r="H1005" s="294"/>
      <c r="I1005" s="277"/>
    </row>
    <row r="1006" spans="1:9" ht="12.75">
      <c r="A1006" s="288"/>
      <c r="B1006" s="289"/>
      <c r="C1006" s="290"/>
      <c r="D1006" s="290"/>
      <c r="E1006" s="291"/>
      <c r="F1006" s="292"/>
      <c r="G1006" s="293"/>
      <c r="H1006" s="294"/>
      <c r="I1006" s="277"/>
    </row>
    <row r="1007" spans="1:9" ht="12.75">
      <c r="A1007" s="288"/>
      <c r="B1007" s="289"/>
      <c r="C1007" s="290"/>
      <c r="D1007" s="290"/>
      <c r="E1007" s="291"/>
      <c r="F1007" s="292"/>
      <c r="G1007" s="293"/>
      <c r="H1007" s="294"/>
      <c r="I1007" s="277"/>
    </row>
    <row r="1008" spans="1:9" ht="12.75">
      <c r="A1008" s="288"/>
      <c r="B1008" s="289"/>
      <c r="C1008" s="290"/>
      <c r="D1008" s="290"/>
      <c r="E1008" s="291"/>
      <c r="F1008" s="292"/>
      <c r="G1008" s="293"/>
      <c r="H1008" s="294"/>
      <c r="I1008" s="277"/>
    </row>
    <row r="1009" spans="1:9" ht="12.75">
      <c r="A1009" s="288"/>
      <c r="B1009" s="289"/>
      <c r="C1009" s="290"/>
      <c r="D1009" s="290"/>
      <c r="E1009" s="291"/>
      <c r="F1009" s="292"/>
      <c r="G1009" s="293"/>
      <c r="H1009" s="294"/>
      <c r="I1009" s="277"/>
    </row>
    <row r="1010" spans="1:9" ht="12.75">
      <c r="A1010" s="288"/>
      <c r="B1010" s="289"/>
      <c r="C1010" s="290"/>
      <c r="D1010" s="290"/>
      <c r="E1010" s="291"/>
      <c r="F1010" s="292"/>
      <c r="G1010" s="293"/>
      <c r="H1010" s="294"/>
      <c r="I1010" s="277"/>
    </row>
    <row r="1011" spans="1:9" ht="12.75">
      <c r="A1011" s="288"/>
      <c r="B1011" s="289"/>
      <c r="C1011" s="290"/>
      <c r="D1011" s="290"/>
      <c r="E1011" s="291"/>
      <c r="F1011" s="292"/>
      <c r="G1011" s="293"/>
      <c r="H1011" s="294"/>
      <c r="I1011" s="277"/>
    </row>
    <row r="1012" spans="1:9" ht="12.75">
      <c r="A1012" s="288"/>
      <c r="B1012" s="289"/>
      <c r="C1012" s="290"/>
      <c r="D1012" s="290"/>
      <c r="E1012" s="291"/>
      <c r="F1012" s="292"/>
      <c r="G1012" s="293"/>
      <c r="H1012" s="294"/>
      <c r="I1012" s="277"/>
    </row>
    <row r="1013" spans="1:9" ht="12.75">
      <c r="A1013" s="288"/>
      <c r="B1013" s="289"/>
      <c r="C1013" s="290"/>
      <c r="D1013" s="290"/>
      <c r="E1013" s="291"/>
      <c r="F1013" s="292"/>
      <c r="G1013" s="293"/>
      <c r="H1013" s="294"/>
      <c r="I1013" s="277"/>
    </row>
    <row r="1014" spans="1:9" ht="12.75">
      <c r="A1014" s="288"/>
      <c r="B1014" s="289"/>
      <c r="C1014" s="290"/>
      <c r="D1014" s="290"/>
      <c r="E1014" s="291"/>
      <c r="F1014" s="292"/>
      <c r="G1014" s="293"/>
      <c r="H1014" s="294"/>
      <c r="I1014" s="277"/>
    </row>
    <row r="1015" spans="1:9" ht="12.75">
      <c r="A1015" s="288"/>
      <c r="B1015" s="289"/>
      <c r="C1015" s="290"/>
      <c r="D1015" s="290"/>
      <c r="E1015" s="291"/>
      <c r="F1015" s="292"/>
      <c r="G1015" s="293"/>
      <c r="H1015" s="294"/>
      <c r="I1015" s="277"/>
    </row>
    <row r="1016" spans="1:9" ht="12.75">
      <c r="A1016" s="288"/>
      <c r="B1016" s="289"/>
      <c r="C1016" s="290"/>
      <c r="D1016" s="290"/>
      <c r="E1016" s="291"/>
      <c r="F1016" s="292"/>
      <c r="G1016" s="293"/>
      <c r="H1016" s="294"/>
      <c r="I1016" s="277"/>
    </row>
    <row r="1017" spans="1:9" ht="12.75">
      <c r="A1017" s="288"/>
      <c r="B1017" s="289"/>
      <c r="C1017" s="290"/>
      <c r="D1017" s="290"/>
      <c r="E1017" s="291"/>
      <c r="F1017" s="292"/>
      <c r="G1017" s="293"/>
      <c r="H1017" s="294"/>
      <c r="I1017" s="277"/>
    </row>
    <row r="1018" spans="1:9" ht="12.75">
      <c r="A1018" s="295"/>
      <c r="B1018" s="296"/>
      <c r="C1018" s="297"/>
      <c r="D1018" s="297"/>
      <c r="E1018" s="298"/>
      <c r="F1018" s="298"/>
      <c r="G1018" s="298"/>
      <c r="H1018" s="298"/>
      <c r="I1018" s="277"/>
    </row>
    <row r="1019" spans="1:9" ht="12.75">
      <c r="A1019" s="288"/>
      <c r="B1019" s="289"/>
      <c r="C1019" s="290"/>
      <c r="D1019" s="290"/>
      <c r="E1019" s="291"/>
      <c r="F1019" s="292"/>
      <c r="G1019" s="293"/>
      <c r="H1019" s="294"/>
      <c r="I1019" s="277"/>
    </row>
    <row r="1020" spans="1:9" ht="12.75">
      <c r="A1020" s="288"/>
      <c r="B1020" s="289"/>
      <c r="C1020" s="290"/>
      <c r="D1020" s="290"/>
      <c r="E1020" s="291"/>
      <c r="F1020" s="292"/>
      <c r="G1020" s="293"/>
      <c r="H1020" s="294"/>
      <c r="I1020" s="277"/>
    </row>
    <row r="1021" spans="1:9" ht="12.75">
      <c r="A1021" s="288"/>
      <c r="B1021" s="289"/>
      <c r="C1021" s="290"/>
      <c r="D1021" s="290"/>
      <c r="E1021" s="291"/>
      <c r="F1021" s="292"/>
      <c r="G1021" s="293"/>
      <c r="H1021" s="294"/>
      <c r="I1021" s="277"/>
    </row>
    <row r="1022" spans="1:9" ht="12.75">
      <c r="A1022" s="295"/>
      <c r="B1022" s="296"/>
      <c r="C1022" s="297"/>
      <c r="D1022" s="297"/>
      <c r="E1022" s="299"/>
      <c r="F1022" s="299"/>
      <c r="G1022" s="299"/>
      <c r="H1022" s="299"/>
      <c r="I1022" s="277"/>
    </row>
    <row r="1023" spans="1:8" ht="12.75">
      <c r="A1023" s="43"/>
      <c r="B1023" s="44"/>
      <c r="C1023" s="40"/>
      <c r="D1023" s="40"/>
      <c r="E1023" s="35"/>
      <c r="F1023" s="37"/>
      <c r="G1023" s="36"/>
      <c r="H1023" s="51"/>
    </row>
    <row r="1024" spans="1:8" ht="13.5" thickBot="1">
      <c r="A1024" s="45"/>
      <c r="B1024" s="46"/>
      <c r="C1024" s="49"/>
      <c r="D1024" s="49"/>
      <c r="E1024" s="26"/>
      <c r="F1024" s="26"/>
      <c r="G1024" s="26"/>
      <c r="H1024" s="26"/>
    </row>
    <row r="1025" spans="1:8" ht="13.5" thickBot="1">
      <c r="A1025" s="87"/>
      <c r="B1025" s="87"/>
      <c r="C1025" s="87"/>
      <c r="D1025" s="87"/>
      <c r="E1025" s="57"/>
      <c r="F1025" s="57"/>
      <c r="G1025" s="57"/>
      <c r="H1025" s="57"/>
    </row>
    <row r="1026" spans="1:9" ht="13.5" thickBot="1">
      <c r="A1026" s="65"/>
      <c r="B1026" s="66"/>
      <c r="C1026" s="66"/>
      <c r="D1026" s="66"/>
      <c r="E1026" s="67"/>
      <c r="F1026" s="67"/>
      <c r="G1026" s="68"/>
      <c r="H1026" s="67"/>
      <c r="I1026" s="58"/>
    </row>
    <row r="1027" spans="1:8" ht="18.75" thickBot="1">
      <c r="A1027" s="326"/>
      <c r="B1027" s="327"/>
      <c r="C1027" s="327"/>
      <c r="D1027" s="327"/>
      <c r="E1027" s="327"/>
      <c r="F1027" s="102"/>
      <c r="G1027" s="102"/>
      <c r="H1027" s="102"/>
    </row>
    <row r="1028" spans="1:8" ht="12.75">
      <c r="A1028" s="88"/>
      <c r="B1028" s="92"/>
      <c r="C1028" s="93"/>
      <c r="D1028" s="93"/>
      <c r="E1028" s="195"/>
      <c r="F1028" s="99"/>
      <c r="G1028" s="98"/>
      <c r="H1028" s="90"/>
    </row>
    <row r="1029" spans="1:8" ht="13.5" thickBot="1">
      <c r="A1029" s="89"/>
      <c r="B1029" s="85"/>
      <c r="C1029" s="86"/>
      <c r="D1029" s="86"/>
      <c r="E1029" s="191"/>
      <c r="F1029" s="100"/>
      <c r="G1029" s="111"/>
      <c r="H1029" s="96"/>
    </row>
    <row r="1030" spans="1:8" ht="13.5" thickBot="1">
      <c r="A1030" s="3"/>
      <c r="B1030" s="4"/>
      <c r="C1030" s="5"/>
      <c r="D1030" s="5"/>
      <c r="E1030" s="192"/>
      <c r="F1030" s="101"/>
      <c r="G1030" s="112"/>
      <c r="H1030" s="97"/>
    </row>
    <row r="1031" spans="1:8" ht="13.5" thickBot="1">
      <c r="A1031" s="6"/>
      <c r="B1031" s="7"/>
      <c r="C1031" s="8"/>
      <c r="D1031" s="8"/>
      <c r="E1031" s="193"/>
      <c r="F1031" s="91"/>
      <c r="G1031" s="94"/>
      <c r="H1031" s="9"/>
    </row>
    <row r="1032" spans="1:9" ht="12.75">
      <c r="A1032" s="288"/>
      <c r="B1032" s="289"/>
      <c r="C1032" s="290"/>
      <c r="D1032" s="290"/>
      <c r="E1032" s="291"/>
      <c r="F1032" s="292"/>
      <c r="G1032" s="293"/>
      <c r="H1032" s="294"/>
      <c r="I1032" s="277"/>
    </row>
    <row r="1033" spans="1:9" ht="12.75">
      <c r="A1033" s="288"/>
      <c r="B1033" s="289"/>
      <c r="C1033" s="290"/>
      <c r="D1033" s="290"/>
      <c r="E1033" s="291"/>
      <c r="F1033" s="292"/>
      <c r="G1033" s="293"/>
      <c r="H1033" s="294"/>
      <c r="I1033" s="277"/>
    </row>
    <row r="1034" spans="1:9" ht="12.75">
      <c r="A1034" s="295"/>
      <c r="B1034" s="296"/>
      <c r="C1034" s="297"/>
      <c r="D1034" s="297"/>
      <c r="E1034" s="298"/>
      <c r="F1034" s="298"/>
      <c r="G1034" s="298"/>
      <c r="H1034" s="298"/>
      <c r="I1034" s="277"/>
    </row>
    <row r="1035" spans="1:9" ht="12.75">
      <c r="A1035" s="288"/>
      <c r="B1035" s="289"/>
      <c r="C1035" s="290"/>
      <c r="D1035" s="290"/>
      <c r="E1035" s="291"/>
      <c r="F1035" s="292"/>
      <c r="G1035" s="293"/>
      <c r="H1035" s="294"/>
      <c r="I1035" s="277"/>
    </row>
    <row r="1036" spans="1:9" ht="12.75">
      <c r="A1036" s="288"/>
      <c r="B1036" s="289"/>
      <c r="C1036" s="290"/>
      <c r="D1036" s="290"/>
      <c r="E1036" s="291"/>
      <c r="F1036" s="292"/>
      <c r="G1036" s="293"/>
      <c r="H1036" s="294"/>
      <c r="I1036" s="277"/>
    </row>
    <row r="1037" spans="1:9" ht="12.75">
      <c r="A1037" s="288"/>
      <c r="B1037" s="289"/>
      <c r="C1037" s="290"/>
      <c r="D1037" s="290"/>
      <c r="E1037" s="291"/>
      <c r="F1037" s="292"/>
      <c r="G1037" s="293"/>
      <c r="H1037" s="294"/>
      <c r="I1037" s="277"/>
    </row>
    <row r="1038" spans="1:9" ht="12.75">
      <c r="A1038" s="288"/>
      <c r="B1038" s="289"/>
      <c r="C1038" s="290"/>
      <c r="D1038" s="290"/>
      <c r="E1038" s="291"/>
      <c r="F1038" s="292"/>
      <c r="G1038" s="293"/>
      <c r="H1038" s="294"/>
      <c r="I1038" s="277"/>
    </row>
    <row r="1039" spans="1:9" ht="12.75">
      <c r="A1039" s="288"/>
      <c r="B1039" s="289"/>
      <c r="C1039" s="290"/>
      <c r="D1039" s="290"/>
      <c r="E1039" s="291"/>
      <c r="F1039" s="292"/>
      <c r="G1039" s="293"/>
      <c r="H1039" s="294"/>
      <c r="I1039" s="277"/>
    </row>
    <row r="1040" spans="1:9" ht="12.75">
      <c r="A1040" s="288"/>
      <c r="B1040" s="289"/>
      <c r="C1040" s="290"/>
      <c r="D1040" s="290"/>
      <c r="E1040" s="291"/>
      <c r="F1040" s="292"/>
      <c r="G1040" s="293"/>
      <c r="H1040" s="294"/>
      <c r="I1040" s="277"/>
    </row>
    <row r="1041" spans="1:9" ht="12.75">
      <c r="A1041" s="288"/>
      <c r="B1041" s="289"/>
      <c r="C1041" s="290"/>
      <c r="D1041" s="290"/>
      <c r="E1041" s="291"/>
      <c r="F1041" s="292"/>
      <c r="G1041" s="293"/>
      <c r="H1041" s="294"/>
      <c r="I1041" s="277"/>
    </row>
    <row r="1042" spans="1:9" ht="12.75">
      <c r="A1042" s="288"/>
      <c r="B1042" s="289"/>
      <c r="C1042" s="290"/>
      <c r="D1042" s="290"/>
      <c r="E1042" s="291"/>
      <c r="F1042" s="292"/>
      <c r="G1042" s="293"/>
      <c r="H1042" s="294"/>
      <c r="I1042" s="277"/>
    </row>
    <row r="1043" spans="1:9" ht="12.75">
      <c r="A1043" s="288"/>
      <c r="B1043" s="289"/>
      <c r="C1043" s="290"/>
      <c r="D1043" s="290"/>
      <c r="E1043" s="291"/>
      <c r="F1043" s="292"/>
      <c r="G1043" s="293"/>
      <c r="H1043" s="294"/>
      <c r="I1043" s="277"/>
    </row>
    <row r="1044" spans="1:9" ht="12.75">
      <c r="A1044" s="288"/>
      <c r="B1044" s="289"/>
      <c r="C1044" s="290"/>
      <c r="D1044" s="290"/>
      <c r="E1044" s="291"/>
      <c r="F1044" s="292"/>
      <c r="G1044" s="293"/>
      <c r="H1044" s="294"/>
      <c r="I1044" s="277"/>
    </row>
    <row r="1045" spans="1:9" ht="12.75">
      <c r="A1045" s="295"/>
      <c r="B1045" s="296"/>
      <c r="C1045" s="297"/>
      <c r="D1045" s="297"/>
      <c r="E1045" s="298"/>
      <c r="F1045" s="298"/>
      <c r="G1045" s="298"/>
      <c r="H1045" s="298"/>
      <c r="I1045" s="277"/>
    </row>
    <row r="1046" spans="1:9" ht="12.75">
      <c r="A1046" s="288"/>
      <c r="B1046" s="289"/>
      <c r="C1046" s="290"/>
      <c r="D1046" s="290"/>
      <c r="E1046" s="291"/>
      <c r="F1046" s="300"/>
      <c r="G1046" s="293"/>
      <c r="H1046" s="294"/>
      <c r="I1046" s="277"/>
    </row>
    <row r="1047" spans="1:9" ht="12.75">
      <c r="A1047" s="288"/>
      <c r="B1047" s="289"/>
      <c r="C1047" s="290"/>
      <c r="D1047" s="290"/>
      <c r="E1047" s="291"/>
      <c r="F1047" s="300"/>
      <c r="G1047" s="293"/>
      <c r="H1047" s="294"/>
      <c r="I1047" s="277"/>
    </row>
    <row r="1048" spans="1:9" ht="12.75">
      <c r="A1048" s="288"/>
      <c r="B1048" s="289"/>
      <c r="C1048" s="290"/>
      <c r="D1048" s="290"/>
      <c r="E1048" s="291"/>
      <c r="F1048" s="300"/>
      <c r="G1048" s="293"/>
      <c r="H1048" s="294"/>
      <c r="I1048" s="277"/>
    </row>
    <row r="1049" spans="1:9" ht="12.75">
      <c r="A1049" s="288"/>
      <c r="B1049" s="289"/>
      <c r="C1049" s="290"/>
      <c r="D1049" s="290"/>
      <c r="E1049" s="291"/>
      <c r="F1049" s="300"/>
      <c r="G1049" s="293"/>
      <c r="H1049" s="294"/>
      <c r="I1049" s="277"/>
    </row>
    <row r="1050" spans="1:9" ht="12.75">
      <c r="A1050" s="288"/>
      <c r="B1050" s="289"/>
      <c r="C1050" s="290"/>
      <c r="D1050" s="290"/>
      <c r="E1050" s="291"/>
      <c r="F1050" s="292"/>
      <c r="G1050" s="293"/>
      <c r="H1050" s="294"/>
      <c r="I1050" s="277"/>
    </row>
    <row r="1051" spans="1:9" ht="12.75">
      <c r="A1051" s="288"/>
      <c r="B1051" s="289"/>
      <c r="C1051" s="290"/>
      <c r="D1051" s="290"/>
      <c r="E1051" s="291"/>
      <c r="F1051" s="292"/>
      <c r="G1051" s="301"/>
      <c r="H1051" s="294"/>
      <c r="I1051" s="277"/>
    </row>
    <row r="1052" spans="1:9" ht="12.75">
      <c r="A1052" s="288"/>
      <c r="B1052" s="289"/>
      <c r="C1052" s="290"/>
      <c r="D1052" s="290"/>
      <c r="E1052" s="291"/>
      <c r="F1052" s="292"/>
      <c r="G1052" s="301"/>
      <c r="H1052" s="294"/>
      <c r="I1052" s="277"/>
    </row>
    <row r="1053" spans="1:9" ht="12.75">
      <c r="A1053" s="288"/>
      <c r="B1053" s="289"/>
      <c r="C1053" s="290"/>
      <c r="D1053" s="290"/>
      <c r="E1053" s="291"/>
      <c r="F1053" s="292"/>
      <c r="G1053" s="293"/>
      <c r="H1053" s="294"/>
      <c r="I1053" s="277"/>
    </row>
    <row r="1054" spans="1:9" ht="12.75">
      <c r="A1054" s="295"/>
      <c r="B1054" s="296"/>
      <c r="C1054" s="297"/>
      <c r="D1054" s="297"/>
      <c r="E1054" s="298"/>
      <c r="F1054" s="298"/>
      <c r="G1054" s="298"/>
      <c r="H1054" s="298"/>
      <c r="I1054" s="277"/>
    </row>
    <row r="1055" spans="1:9" ht="12.75">
      <c r="A1055" s="288"/>
      <c r="B1055" s="289"/>
      <c r="C1055" s="290"/>
      <c r="D1055" s="290"/>
      <c r="E1055" s="291"/>
      <c r="F1055" s="292"/>
      <c r="G1055" s="293"/>
      <c r="H1055" s="294"/>
      <c r="I1055" s="277"/>
    </row>
    <row r="1056" spans="1:9" ht="13.5" thickBot="1">
      <c r="A1056" s="295"/>
      <c r="B1056" s="296"/>
      <c r="C1056" s="297"/>
      <c r="D1056" s="297"/>
      <c r="E1056" s="298"/>
      <c r="F1056" s="298"/>
      <c r="G1056" s="298"/>
      <c r="H1056" s="298"/>
      <c r="I1056" s="277"/>
    </row>
    <row r="1057" spans="1:8" ht="13.5" thickBot="1">
      <c r="A1057" s="87"/>
      <c r="B1057" s="87"/>
      <c r="C1057" s="87"/>
      <c r="D1057" s="87"/>
      <c r="E1057" s="57"/>
      <c r="F1057" s="57"/>
      <c r="G1057" s="57"/>
      <c r="H1057" s="57"/>
    </row>
    <row r="1058" spans="1:9" ht="13.5" thickBot="1">
      <c r="A1058" s="65"/>
      <c r="B1058" s="66"/>
      <c r="C1058" s="66"/>
      <c r="D1058" s="66"/>
      <c r="E1058" s="67"/>
      <c r="F1058" s="67"/>
      <c r="G1058" s="68"/>
      <c r="H1058" s="67"/>
      <c r="I1058" s="58"/>
    </row>
    <row r="1059" spans="1:8" ht="18.75" thickBot="1">
      <c r="A1059" s="326"/>
      <c r="B1059" s="327"/>
      <c r="C1059" s="327"/>
      <c r="D1059" s="327"/>
      <c r="E1059" s="327"/>
      <c r="F1059" s="95"/>
      <c r="G1059" s="113"/>
      <c r="H1059" s="95"/>
    </row>
    <row r="1060" spans="1:8" ht="12.75">
      <c r="A1060" s="88"/>
      <c r="B1060" s="92"/>
      <c r="C1060" s="93"/>
      <c r="D1060" s="93"/>
      <c r="E1060" s="195"/>
      <c r="F1060" s="99"/>
      <c r="G1060" s="98"/>
      <c r="H1060" s="90"/>
    </row>
    <row r="1061" spans="1:8" ht="13.5" thickBot="1">
      <c r="A1061" s="89"/>
      <c r="B1061" s="85"/>
      <c r="C1061" s="86"/>
      <c r="D1061" s="86"/>
      <c r="E1061" s="191"/>
      <c r="F1061" s="100"/>
      <c r="G1061" s="111"/>
      <c r="H1061" s="96"/>
    </row>
    <row r="1062" spans="1:8" ht="13.5" thickBot="1">
      <c r="A1062" s="3"/>
      <c r="B1062" s="4"/>
      <c r="C1062" s="5"/>
      <c r="D1062" s="5"/>
      <c r="E1062" s="192"/>
      <c r="F1062" s="101"/>
      <c r="G1062" s="112"/>
      <c r="H1062" s="97"/>
    </row>
    <row r="1063" spans="1:8" ht="13.5" thickBot="1">
      <c r="A1063" s="6"/>
      <c r="B1063" s="7"/>
      <c r="C1063" s="8"/>
      <c r="D1063" s="8"/>
      <c r="E1063" s="193"/>
      <c r="F1063" s="91"/>
      <c r="G1063" s="94"/>
      <c r="H1063" s="9"/>
    </row>
    <row r="1064" spans="1:8" ht="12.75">
      <c r="A1064" s="43"/>
      <c r="B1064" s="44"/>
      <c r="C1064" s="40"/>
      <c r="D1064" s="40"/>
      <c r="E1064" s="35"/>
      <c r="F1064" s="37"/>
      <c r="G1064" s="36"/>
      <c r="H1064" s="51"/>
    </row>
    <row r="1065" spans="1:8" ht="12.75">
      <c r="A1065" s="43"/>
      <c r="B1065" s="44"/>
      <c r="C1065" s="40"/>
      <c r="D1065" s="40"/>
      <c r="E1065" s="35"/>
      <c r="F1065" s="37"/>
      <c r="G1065" s="36"/>
      <c r="H1065" s="51"/>
    </row>
    <row r="1066" spans="1:8" ht="12.75">
      <c r="A1066" s="43"/>
      <c r="B1066" s="44"/>
      <c r="C1066" s="40"/>
      <c r="D1066" s="40"/>
      <c r="E1066" s="35"/>
      <c r="F1066" s="37"/>
      <c r="G1066" s="36"/>
      <c r="H1066" s="51"/>
    </row>
    <row r="1067" spans="1:8" ht="12.75">
      <c r="A1067" s="43"/>
      <c r="B1067" s="44"/>
      <c r="C1067" s="40"/>
      <c r="D1067" s="40"/>
      <c r="E1067" s="35"/>
      <c r="F1067" s="37"/>
      <c r="G1067" s="36"/>
      <c r="H1067" s="51"/>
    </row>
    <row r="1068" spans="1:8" ht="12.75">
      <c r="A1068" s="43"/>
      <c r="B1068" s="44"/>
      <c r="C1068" s="40"/>
      <c r="D1068" s="40"/>
      <c r="E1068" s="35"/>
      <c r="F1068" s="37"/>
      <c r="G1068" s="36"/>
      <c r="H1068" s="51"/>
    </row>
    <row r="1069" spans="1:8" ht="12.75">
      <c r="A1069" s="43"/>
      <c r="B1069" s="44"/>
      <c r="C1069" s="40"/>
      <c r="D1069" s="40"/>
      <c r="E1069" s="35"/>
      <c r="F1069" s="37"/>
      <c r="G1069" s="36"/>
      <c r="H1069" s="51"/>
    </row>
    <row r="1070" spans="1:8" ht="12.75">
      <c r="A1070" s="43"/>
      <c r="B1070" s="44"/>
      <c r="C1070" s="40"/>
      <c r="D1070" s="40"/>
      <c r="E1070" s="35"/>
      <c r="F1070" s="37"/>
      <c r="G1070" s="36"/>
      <c r="H1070" s="51"/>
    </row>
    <row r="1071" spans="1:8" ht="12.75">
      <c r="A1071" s="43"/>
      <c r="B1071" s="44"/>
      <c r="C1071" s="40"/>
      <c r="D1071" s="40"/>
      <c r="E1071" s="35"/>
      <c r="F1071" s="37"/>
      <c r="G1071" s="36"/>
      <c r="H1071" s="51"/>
    </row>
    <row r="1072" spans="1:8" ht="12.75">
      <c r="A1072" s="43"/>
      <c r="B1072" s="44"/>
      <c r="C1072" s="40"/>
      <c r="D1072" s="40"/>
      <c r="E1072" s="35"/>
      <c r="F1072" s="37"/>
      <c r="G1072" s="36"/>
      <c r="H1072" s="51"/>
    </row>
    <row r="1073" spans="1:8" ht="12.75">
      <c r="A1073" s="43"/>
      <c r="B1073" s="44"/>
      <c r="C1073" s="40"/>
      <c r="D1073" s="40"/>
      <c r="E1073" s="35"/>
      <c r="F1073" s="37"/>
      <c r="G1073" s="36"/>
      <c r="H1073" s="51"/>
    </row>
    <row r="1074" spans="1:8" ht="13.5" thickBot="1">
      <c r="A1074" s="45"/>
      <c r="B1074" s="46"/>
      <c r="C1074" s="49"/>
      <c r="D1074" s="49"/>
      <c r="E1074" s="41"/>
      <c r="F1074" s="41"/>
      <c r="G1074" s="41"/>
      <c r="H1074" s="41"/>
    </row>
    <row r="1075" spans="1:8" ht="13.5" thickBot="1">
      <c r="A1075" s="87"/>
      <c r="B1075" s="87"/>
      <c r="C1075" s="87"/>
      <c r="D1075" s="87"/>
      <c r="E1075" s="57"/>
      <c r="F1075" s="57"/>
      <c r="G1075" s="57"/>
      <c r="H1075" s="57"/>
    </row>
    <row r="1076" spans="1:9" ht="13.5" thickBot="1">
      <c r="A1076" s="65"/>
      <c r="B1076" s="66"/>
      <c r="C1076" s="66"/>
      <c r="D1076" s="66"/>
      <c r="E1076" s="67"/>
      <c r="F1076" s="67"/>
      <c r="G1076" s="68"/>
      <c r="H1076" s="67"/>
      <c r="I1076" s="58"/>
    </row>
    <row r="1077" spans="1:8" ht="18.75" thickBot="1">
      <c r="A1077" s="326"/>
      <c r="B1077" s="327"/>
      <c r="C1077" s="327"/>
      <c r="D1077" s="327"/>
      <c r="E1077" s="327"/>
      <c r="F1077" s="95"/>
      <c r="G1077" s="113"/>
      <c r="H1077" s="95"/>
    </row>
    <row r="1078" spans="1:8" ht="12.75">
      <c r="A1078" s="88"/>
      <c r="B1078" s="92"/>
      <c r="C1078" s="93"/>
      <c r="D1078" s="93"/>
      <c r="E1078" s="195"/>
      <c r="F1078" s="99"/>
      <c r="G1078" s="98"/>
      <c r="H1078" s="90"/>
    </row>
    <row r="1079" spans="1:8" ht="13.5" thickBot="1">
      <c r="A1079" s="89"/>
      <c r="B1079" s="85"/>
      <c r="C1079" s="86"/>
      <c r="D1079" s="86"/>
      <c r="E1079" s="191"/>
      <c r="F1079" s="100"/>
      <c r="G1079" s="111"/>
      <c r="H1079" s="96"/>
    </row>
    <row r="1080" spans="1:8" ht="13.5" thickBot="1">
      <c r="A1080" s="3"/>
      <c r="B1080" s="4"/>
      <c r="C1080" s="5"/>
      <c r="D1080" s="5"/>
      <c r="E1080" s="192"/>
      <c r="F1080" s="101"/>
      <c r="G1080" s="112"/>
      <c r="H1080" s="97"/>
    </row>
    <row r="1081" spans="1:8" ht="13.5" thickBot="1">
      <c r="A1081" s="6"/>
      <c r="B1081" s="7"/>
      <c r="C1081" s="8"/>
      <c r="D1081" s="8"/>
      <c r="E1081" s="193"/>
      <c r="F1081" s="91"/>
      <c r="G1081" s="94"/>
      <c r="H1081" s="9"/>
    </row>
    <row r="1082" spans="1:8" ht="12.75">
      <c r="A1082" s="43"/>
      <c r="B1082" s="44"/>
      <c r="C1082" s="40"/>
      <c r="D1082" s="40"/>
      <c r="E1082" s="35"/>
      <c r="F1082" s="37"/>
      <c r="G1082" s="36"/>
      <c r="H1082" s="51"/>
    </row>
    <row r="1083" spans="1:8" ht="12.75">
      <c r="A1083" s="45"/>
      <c r="B1083" s="46"/>
      <c r="C1083" s="49"/>
      <c r="D1083" s="49"/>
      <c r="E1083" s="41"/>
      <c r="F1083" s="41"/>
      <c r="G1083" s="41"/>
      <c r="H1083" s="41"/>
    </row>
    <row r="1084" spans="1:8" ht="12.75">
      <c r="A1084" s="43"/>
      <c r="B1084" s="44"/>
      <c r="C1084" s="40"/>
      <c r="D1084" s="40"/>
      <c r="E1084" s="35"/>
      <c r="F1084" s="37"/>
      <c r="G1084" s="36"/>
      <c r="H1084" s="51"/>
    </row>
    <row r="1085" spans="1:8" ht="12.75">
      <c r="A1085" s="43"/>
      <c r="B1085" s="44"/>
      <c r="C1085" s="40"/>
      <c r="D1085" s="40"/>
      <c r="E1085" s="35"/>
      <c r="F1085" s="37"/>
      <c r="G1085" s="36"/>
      <c r="H1085" s="51"/>
    </row>
    <row r="1086" spans="1:8" ht="12.75">
      <c r="A1086" s="43"/>
      <c r="B1086" s="44"/>
      <c r="C1086" s="40"/>
      <c r="D1086" s="40"/>
      <c r="E1086" s="35"/>
      <c r="F1086" s="37"/>
      <c r="G1086" s="36"/>
      <c r="H1086" s="51"/>
    </row>
    <row r="1087" spans="1:8" ht="12.75">
      <c r="A1087" s="43"/>
      <c r="B1087" s="44"/>
      <c r="C1087" s="40"/>
      <c r="D1087" s="40"/>
      <c r="E1087" s="35"/>
      <c r="F1087" s="37"/>
      <c r="G1087" s="36"/>
      <c r="H1087" s="51"/>
    </row>
    <row r="1088" spans="1:8" ht="12.75">
      <c r="A1088" s="43"/>
      <c r="B1088" s="44"/>
      <c r="C1088" s="40"/>
      <c r="D1088" s="40"/>
      <c r="E1088" s="35"/>
      <c r="F1088" s="37"/>
      <c r="G1088" s="36"/>
      <c r="H1088" s="51"/>
    </row>
    <row r="1089" spans="1:8" ht="12.75">
      <c r="A1089" s="43"/>
      <c r="B1089" s="44"/>
      <c r="C1089" s="40"/>
      <c r="D1089" s="40"/>
      <c r="E1089" s="35"/>
      <c r="F1089" s="37"/>
      <c r="G1089" s="36"/>
      <c r="H1089" s="51"/>
    </row>
    <row r="1090" spans="1:8" ht="12.75">
      <c r="A1090" s="43"/>
      <c r="B1090" s="44"/>
      <c r="C1090" s="40"/>
      <c r="D1090" s="40"/>
      <c r="E1090" s="35"/>
      <c r="F1090" s="37"/>
      <c r="G1090" s="36"/>
      <c r="H1090" s="51"/>
    </row>
    <row r="1091" spans="1:8" ht="12.75">
      <c r="A1091" s="43"/>
      <c r="B1091" s="44"/>
      <c r="C1091" s="40"/>
      <c r="D1091" s="40"/>
      <c r="E1091" s="35"/>
      <c r="F1091" s="37"/>
      <c r="G1091" s="36"/>
      <c r="H1091" s="51"/>
    </row>
    <row r="1092" spans="1:8" ht="12.75">
      <c r="A1092" s="43"/>
      <c r="B1092" s="44"/>
      <c r="C1092" s="40"/>
      <c r="D1092" s="40"/>
      <c r="E1092" s="35"/>
      <c r="F1092" s="37"/>
      <c r="G1092" s="36"/>
      <c r="H1092" s="51"/>
    </row>
    <row r="1093" spans="1:8" ht="12.75">
      <c r="A1093" s="43"/>
      <c r="B1093" s="44"/>
      <c r="C1093" s="40"/>
      <c r="D1093" s="40"/>
      <c r="E1093" s="35"/>
      <c r="F1093" s="37"/>
      <c r="G1093" s="36"/>
      <c r="H1093" s="51"/>
    </row>
    <row r="1094" spans="1:8" ht="12.75">
      <c r="A1094" s="43"/>
      <c r="B1094" s="44"/>
      <c r="C1094" s="40"/>
      <c r="D1094" s="40"/>
      <c r="E1094" s="35"/>
      <c r="F1094" s="37"/>
      <c r="G1094" s="36"/>
      <c r="H1094" s="51"/>
    </row>
    <row r="1095" spans="1:8" ht="12.75">
      <c r="A1095" s="43"/>
      <c r="B1095" s="44"/>
      <c r="C1095" s="40"/>
      <c r="D1095" s="40"/>
      <c r="E1095" s="35"/>
      <c r="F1095" s="37"/>
      <c r="G1095" s="36"/>
      <c r="H1095" s="51"/>
    </row>
    <row r="1096" spans="1:8" ht="12.75">
      <c r="A1096" s="43"/>
      <c r="B1096" s="44"/>
      <c r="C1096" s="40"/>
      <c r="D1096" s="40"/>
      <c r="E1096" s="35"/>
      <c r="F1096" s="37"/>
      <c r="G1096" s="36"/>
      <c r="H1096" s="51"/>
    </row>
    <row r="1097" spans="1:8" ht="12.75">
      <c r="A1097" s="43"/>
      <c r="B1097" s="44"/>
      <c r="C1097" s="40"/>
      <c r="D1097" s="40"/>
      <c r="E1097" s="35"/>
      <c r="F1097" s="37"/>
      <c r="G1097" s="36"/>
      <c r="H1097" s="51"/>
    </row>
    <row r="1098" spans="1:8" ht="13.5" thickBot="1">
      <c r="A1098" s="45"/>
      <c r="B1098" s="46"/>
      <c r="C1098" s="49"/>
      <c r="D1098" s="49"/>
      <c r="E1098" s="41"/>
      <c r="F1098" s="41"/>
      <c r="G1098" s="41"/>
      <c r="H1098" s="41"/>
    </row>
    <row r="1099" spans="1:8" ht="13.5" thickBot="1">
      <c r="A1099" s="87"/>
      <c r="B1099" s="87"/>
      <c r="C1099" s="87"/>
      <c r="D1099" s="87"/>
      <c r="E1099" s="57"/>
      <c r="F1099" s="57"/>
      <c r="G1099" s="57"/>
      <c r="H1099" s="57"/>
    </row>
    <row r="1100" spans="1:9" ht="13.5" thickBot="1">
      <c r="A1100" s="65"/>
      <c r="B1100" s="66"/>
      <c r="C1100" s="66"/>
      <c r="D1100" s="66"/>
      <c r="E1100" s="67"/>
      <c r="F1100" s="67"/>
      <c r="G1100" s="68"/>
      <c r="H1100" s="67"/>
      <c r="I1100" s="58"/>
    </row>
    <row r="1101" spans="1:8" ht="18.75" thickBot="1">
      <c r="A1101" s="326"/>
      <c r="B1101" s="327"/>
      <c r="C1101" s="327"/>
      <c r="D1101" s="327"/>
      <c r="E1101" s="327"/>
      <c r="F1101" s="95"/>
      <c r="G1101" s="113"/>
      <c r="H1101" s="95"/>
    </row>
    <row r="1102" spans="1:8" ht="12.75">
      <c r="A1102" s="88"/>
      <c r="B1102" s="92"/>
      <c r="C1102" s="93"/>
      <c r="D1102" s="93"/>
      <c r="E1102" s="195"/>
      <c r="F1102" s="99"/>
      <c r="G1102" s="98"/>
      <c r="H1102" s="90"/>
    </row>
    <row r="1103" spans="1:8" ht="13.5" thickBot="1">
      <c r="A1103" s="89"/>
      <c r="B1103" s="85"/>
      <c r="C1103" s="86"/>
      <c r="D1103" s="86"/>
      <c r="E1103" s="191"/>
      <c r="F1103" s="100"/>
      <c r="G1103" s="111"/>
      <c r="H1103" s="96"/>
    </row>
    <row r="1104" spans="1:8" ht="13.5" thickBot="1">
      <c r="A1104" s="3"/>
      <c r="B1104" s="4"/>
      <c r="C1104" s="5"/>
      <c r="D1104" s="5"/>
      <c r="E1104" s="192"/>
      <c r="F1104" s="101"/>
      <c r="G1104" s="112"/>
      <c r="H1104" s="97"/>
    </row>
    <row r="1105" spans="1:8" ht="13.5" thickBot="1">
      <c r="A1105" s="6"/>
      <c r="B1105" s="7"/>
      <c r="C1105" s="8"/>
      <c r="D1105" s="8"/>
      <c r="E1105" s="193"/>
      <c r="F1105" s="91"/>
      <c r="G1105" s="94"/>
      <c r="H1105" s="9"/>
    </row>
    <row r="1106" spans="1:8" ht="12.75">
      <c r="A1106" s="43"/>
      <c r="B1106" s="44"/>
      <c r="C1106" s="40"/>
      <c r="D1106" s="40"/>
      <c r="E1106" s="35"/>
      <c r="F1106" s="37"/>
      <c r="G1106" s="36"/>
      <c r="H1106" s="51"/>
    </row>
    <row r="1107" spans="1:8" ht="12.75">
      <c r="A1107" s="43"/>
      <c r="B1107" s="44"/>
      <c r="C1107" s="48"/>
      <c r="D1107" s="48"/>
      <c r="E1107" s="41"/>
      <c r="F1107" s="41"/>
      <c r="G1107" s="41"/>
      <c r="H1107" s="41"/>
    </row>
    <row r="1108" spans="1:8" ht="12.75">
      <c r="A1108" s="43"/>
      <c r="B1108" s="44"/>
      <c r="C1108" s="40"/>
      <c r="D1108" s="40"/>
      <c r="E1108" s="35"/>
      <c r="F1108" s="37"/>
      <c r="G1108" s="36"/>
      <c r="H1108" s="51"/>
    </row>
    <row r="1109" spans="1:8" ht="12.75">
      <c r="A1109" s="43"/>
      <c r="B1109" s="44"/>
      <c r="C1109" s="48"/>
      <c r="D1109" s="48"/>
      <c r="E1109" s="41"/>
      <c r="F1109" s="41"/>
      <c r="G1109" s="41"/>
      <c r="H1109" s="41"/>
    </row>
    <row r="1110" spans="1:8" ht="12.75">
      <c r="A1110" s="43"/>
      <c r="B1110" s="44"/>
      <c r="C1110" s="40"/>
      <c r="D1110" s="40"/>
      <c r="E1110" s="35"/>
      <c r="F1110" s="37"/>
      <c r="G1110" s="36"/>
      <c r="H1110" s="51"/>
    </row>
    <row r="1111" spans="1:8" ht="12.75">
      <c r="A1111" s="43"/>
      <c r="B1111" s="44"/>
      <c r="C1111" s="40"/>
      <c r="D1111" s="40"/>
      <c r="E1111" s="35"/>
      <c r="F1111" s="37"/>
      <c r="G1111" s="36"/>
      <c r="H1111" s="51"/>
    </row>
    <row r="1112" spans="1:8" ht="12.75">
      <c r="A1112" s="43"/>
      <c r="B1112" s="44"/>
      <c r="C1112" s="40"/>
      <c r="D1112" s="40"/>
      <c r="E1112" s="35"/>
      <c r="F1112" s="37"/>
      <c r="G1112" s="36"/>
      <c r="H1112" s="51"/>
    </row>
    <row r="1113" spans="1:8" ht="12.75">
      <c r="A1113" s="43"/>
      <c r="B1113" s="44"/>
      <c r="C1113" s="40"/>
      <c r="D1113" s="40"/>
      <c r="E1113" s="35"/>
      <c r="F1113" s="37"/>
      <c r="G1113" s="36"/>
      <c r="H1113" s="51"/>
    </row>
    <row r="1114" spans="1:8" ht="12.75">
      <c r="A1114" s="43"/>
      <c r="B1114" s="44"/>
      <c r="C1114" s="40"/>
      <c r="D1114" s="40"/>
      <c r="E1114" s="35"/>
      <c r="F1114" s="37"/>
      <c r="G1114" s="36"/>
      <c r="H1114" s="51"/>
    </row>
    <row r="1115" spans="1:8" ht="12.75">
      <c r="A1115" s="43"/>
      <c r="B1115" s="44"/>
      <c r="C1115" s="40"/>
      <c r="D1115" s="40"/>
      <c r="E1115" s="35"/>
      <c r="F1115" s="37"/>
      <c r="G1115" s="36"/>
      <c r="H1115" s="51"/>
    </row>
    <row r="1116" spans="1:8" ht="12.75">
      <c r="A1116" s="43"/>
      <c r="B1116" s="44"/>
      <c r="C1116" s="40"/>
      <c r="D1116" s="40"/>
      <c r="E1116" s="35"/>
      <c r="F1116" s="37"/>
      <c r="G1116" s="36"/>
      <c r="H1116" s="51"/>
    </row>
    <row r="1117" spans="1:8" ht="12.75">
      <c r="A1117" s="43"/>
      <c r="B1117" s="44"/>
      <c r="C1117" s="40"/>
      <c r="D1117" s="40"/>
      <c r="E1117" s="35"/>
      <c r="F1117" s="37"/>
      <c r="G1117" s="36"/>
      <c r="H1117" s="51"/>
    </row>
    <row r="1118" spans="1:8" ht="12.75">
      <c r="A1118" s="43"/>
      <c r="B1118" s="44"/>
      <c r="C1118" s="40"/>
      <c r="D1118" s="40"/>
      <c r="E1118" s="35"/>
      <c r="F1118" s="37"/>
      <c r="G1118" s="36"/>
      <c r="H1118" s="51"/>
    </row>
    <row r="1119" spans="1:8" ht="12.75">
      <c r="A1119" s="43"/>
      <c r="B1119" s="44"/>
      <c r="C1119" s="40"/>
      <c r="D1119" s="40"/>
      <c r="E1119" s="35"/>
      <c r="F1119" s="37"/>
      <c r="G1119" s="36"/>
      <c r="H1119" s="51"/>
    </row>
    <row r="1120" spans="1:8" ht="12.75">
      <c r="A1120" s="43"/>
      <c r="B1120" s="44"/>
      <c r="C1120" s="40"/>
      <c r="D1120" s="40"/>
      <c r="E1120" s="35"/>
      <c r="F1120" s="37"/>
      <c r="G1120" s="36"/>
      <c r="H1120" s="51"/>
    </row>
    <row r="1121" spans="1:8" ht="12.75">
      <c r="A1121" s="43"/>
      <c r="B1121" s="44"/>
      <c r="C1121" s="40"/>
      <c r="D1121" s="40"/>
      <c r="E1121" s="35"/>
      <c r="F1121" s="37"/>
      <c r="G1121" s="36"/>
      <c r="H1121" s="51"/>
    </row>
    <row r="1122" spans="1:8" ht="12.75">
      <c r="A1122" s="43"/>
      <c r="B1122" s="44"/>
      <c r="C1122" s="40"/>
      <c r="D1122" s="40"/>
      <c r="E1122" s="35"/>
      <c r="F1122" s="37"/>
      <c r="G1122" s="36"/>
      <c r="H1122" s="51"/>
    </row>
    <row r="1123" spans="1:8" ht="12.75">
      <c r="A1123" s="45"/>
      <c r="B1123" s="46"/>
      <c r="C1123" s="49"/>
      <c r="D1123" s="49"/>
      <c r="E1123" s="41"/>
      <c r="F1123" s="41"/>
      <c r="G1123" s="41"/>
      <c r="H1123" s="41"/>
    </row>
    <row r="1124" spans="1:8" ht="12.75">
      <c r="A1124" s="43"/>
      <c r="B1124" s="44"/>
      <c r="C1124" s="40"/>
      <c r="D1124" s="40"/>
      <c r="E1124" s="35"/>
      <c r="F1124" s="37"/>
      <c r="G1124" s="36"/>
      <c r="H1124" s="51"/>
    </row>
    <row r="1125" spans="1:8" ht="13.5" thickBot="1">
      <c r="A1125" s="43"/>
      <c r="B1125" s="44"/>
      <c r="C1125" s="48"/>
      <c r="D1125" s="48"/>
      <c r="E1125" s="41"/>
      <c r="F1125" s="41"/>
      <c r="G1125" s="41"/>
      <c r="H1125" s="41"/>
    </row>
    <row r="1126" spans="1:8" ht="13.5" thickBot="1">
      <c r="A1126" s="87"/>
      <c r="B1126" s="87"/>
      <c r="C1126" s="87"/>
      <c r="D1126" s="87"/>
      <c r="E1126" s="57"/>
      <c r="F1126" s="57"/>
      <c r="G1126" s="57"/>
      <c r="H1126" s="57"/>
    </row>
    <row r="1127" spans="1:9" ht="13.5" thickBot="1">
      <c r="A1127" s="65"/>
      <c r="B1127" s="66"/>
      <c r="C1127" s="66"/>
      <c r="D1127" s="66"/>
      <c r="E1127" s="67"/>
      <c r="F1127" s="67"/>
      <c r="G1127" s="68"/>
      <c r="H1127" s="67"/>
      <c r="I1127" s="58"/>
    </row>
    <row r="1128" spans="1:8" ht="18.75" thickBot="1">
      <c r="A1128" s="326"/>
      <c r="B1128" s="327"/>
      <c r="C1128" s="327"/>
      <c r="D1128" s="327"/>
      <c r="E1128" s="327"/>
      <c r="F1128" s="95"/>
      <c r="G1128" s="113"/>
      <c r="H1128" s="95"/>
    </row>
    <row r="1129" spans="1:8" ht="12.75">
      <c r="A1129" s="88"/>
      <c r="B1129" s="92"/>
      <c r="C1129" s="93"/>
      <c r="D1129" s="93"/>
      <c r="E1129" s="195"/>
      <c r="F1129" s="99"/>
      <c r="G1129" s="98"/>
      <c r="H1129" s="90"/>
    </row>
    <row r="1130" spans="1:8" ht="13.5" thickBot="1">
      <c r="A1130" s="89"/>
      <c r="B1130" s="85"/>
      <c r="C1130" s="86"/>
      <c r="D1130" s="86"/>
      <c r="E1130" s="191"/>
      <c r="F1130" s="100"/>
      <c r="G1130" s="111"/>
      <c r="H1130" s="96"/>
    </row>
    <row r="1131" spans="1:8" ht="13.5" thickBot="1">
      <c r="A1131" s="3"/>
      <c r="B1131" s="4"/>
      <c r="C1131" s="5"/>
      <c r="D1131" s="5"/>
      <c r="E1131" s="192"/>
      <c r="F1131" s="101"/>
      <c r="G1131" s="112"/>
      <c r="H1131" s="97"/>
    </row>
    <row r="1132" spans="1:8" ht="13.5" thickBot="1">
      <c r="A1132" s="6"/>
      <c r="B1132" s="7"/>
      <c r="C1132" s="8"/>
      <c r="D1132" s="8"/>
      <c r="E1132" s="193"/>
      <c r="F1132" s="91"/>
      <c r="G1132" s="94"/>
      <c r="H1132" s="9"/>
    </row>
    <row r="1133" spans="1:8" ht="12.75">
      <c r="A1133" s="43"/>
      <c r="B1133" s="44"/>
      <c r="C1133" s="40"/>
      <c r="D1133" s="40"/>
      <c r="E1133" s="35"/>
      <c r="F1133" s="37"/>
      <c r="G1133" s="36"/>
      <c r="H1133" s="51"/>
    </row>
    <row r="1134" spans="1:8" ht="12.75">
      <c r="A1134" s="43"/>
      <c r="B1134" s="44"/>
      <c r="C1134" s="48"/>
      <c r="D1134" s="48"/>
      <c r="E1134" s="41"/>
      <c r="F1134" s="41"/>
      <c r="G1134" s="41"/>
      <c r="H1134" s="41"/>
    </row>
    <row r="1135" spans="1:8" ht="12.75">
      <c r="A1135" s="43"/>
      <c r="B1135" s="44"/>
      <c r="C1135" s="40"/>
      <c r="D1135" s="40"/>
      <c r="E1135" s="35"/>
      <c r="F1135" s="37"/>
      <c r="G1135" s="36"/>
      <c r="H1135" s="51"/>
    </row>
    <row r="1136" spans="1:8" ht="12.75">
      <c r="A1136" s="43"/>
      <c r="B1136" s="44"/>
      <c r="C1136" s="48"/>
      <c r="D1136" s="48"/>
      <c r="E1136" s="41"/>
      <c r="F1136" s="41"/>
      <c r="G1136" s="41"/>
      <c r="H1136" s="41"/>
    </row>
    <row r="1137" spans="1:8" ht="12.75">
      <c r="A1137" s="43"/>
      <c r="B1137" s="44"/>
      <c r="C1137" s="40"/>
      <c r="D1137" s="40"/>
      <c r="E1137" s="35"/>
      <c r="F1137" s="37"/>
      <c r="G1137" s="36"/>
      <c r="H1137" s="51"/>
    </row>
    <row r="1138" spans="1:8" ht="12.75">
      <c r="A1138" s="43"/>
      <c r="B1138" s="44"/>
      <c r="C1138" s="40"/>
      <c r="D1138" s="40"/>
      <c r="E1138" s="35"/>
      <c r="F1138" s="37"/>
      <c r="G1138" s="36"/>
      <c r="H1138" s="51"/>
    </row>
    <row r="1139" spans="1:8" ht="12.75">
      <c r="A1139" s="43"/>
      <c r="B1139" s="44"/>
      <c r="C1139" s="40"/>
      <c r="D1139" s="40"/>
      <c r="E1139" s="35"/>
      <c r="F1139" s="37"/>
      <c r="G1139" s="36"/>
      <c r="H1139" s="51"/>
    </row>
    <row r="1140" spans="1:8" ht="12.75">
      <c r="A1140" s="43"/>
      <c r="B1140" s="44"/>
      <c r="C1140" s="40"/>
      <c r="D1140" s="40"/>
      <c r="E1140" s="35"/>
      <c r="F1140" s="37"/>
      <c r="G1140" s="36"/>
      <c r="H1140" s="51"/>
    </row>
    <row r="1141" spans="1:8" ht="12.75">
      <c r="A1141" s="43"/>
      <c r="B1141" s="44"/>
      <c r="C1141" s="40"/>
      <c r="D1141" s="40"/>
      <c r="E1141" s="35"/>
      <c r="F1141" s="37"/>
      <c r="G1141" s="36"/>
      <c r="H1141" s="51"/>
    </row>
    <row r="1142" spans="1:8" ht="12.75">
      <c r="A1142" s="43"/>
      <c r="B1142" s="44"/>
      <c r="C1142" s="40"/>
      <c r="D1142" s="40"/>
      <c r="E1142" s="35"/>
      <c r="F1142" s="37"/>
      <c r="G1142" s="36"/>
      <c r="H1142" s="51"/>
    </row>
    <row r="1143" spans="1:8" ht="12.75">
      <c r="A1143" s="43"/>
      <c r="B1143" s="44"/>
      <c r="C1143" s="40"/>
      <c r="D1143" s="40"/>
      <c r="E1143" s="35"/>
      <c r="F1143" s="37"/>
      <c r="G1143" s="36"/>
      <c r="H1143" s="51"/>
    </row>
    <row r="1144" spans="1:8" ht="12.75">
      <c r="A1144" s="43"/>
      <c r="B1144" s="44"/>
      <c r="C1144" s="40"/>
      <c r="D1144" s="40"/>
      <c r="E1144" s="35"/>
      <c r="F1144" s="37"/>
      <c r="G1144" s="36"/>
      <c r="H1144" s="51"/>
    </row>
    <row r="1145" spans="1:8" ht="12.75">
      <c r="A1145" s="43"/>
      <c r="B1145" s="44"/>
      <c r="C1145" s="40"/>
      <c r="D1145" s="40"/>
      <c r="E1145" s="35"/>
      <c r="F1145" s="37"/>
      <c r="G1145" s="36"/>
      <c r="H1145" s="51"/>
    </row>
    <row r="1146" spans="1:8" ht="12.75">
      <c r="A1146" s="43"/>
      <c r="B1146" s="44"/>
      <c r="C1146" s="40"/>
      <c r="D1146" s="40"/>
      <c r="E1146" s="35"/>
      <c r="F1146" s="37"/>
      <c r="G1146" s="36"/>
      <c r="H1146" s="51"/>
    </row>
    <row r="1147" spans="1:8" ht="12.75">
      <c r="A1147" s="43"/>
      <c r="B1147" s="44"/>
      <c r="C1147" s="40"/>
      <c r="D1147" s="40"/>
      <c r="E1147" s="35"/>
      <c r="F1147" s="37"/>
      <c r="G1147" s="36"/>
      <c r="H1147" s="51"/>
    </row>
    <row r="1148" spans="1:8" ht="12.75">
      <c r="A1148" s="43"/>
      <c r="B1148" s="44"/>
      <c r="C1148" s="40"/>
      <c r="D1148" s="40"/>
      <c r="E1148" s="35"/>
      <c r="F1148" s="37"/>
      <c r="G1148" s="36"/>
      <c r="H1148" s="51"/>
    </row>
    <row r="1149" spans="1:8" ht="12.75">
      <c r="A1149" s="45"/>
      <c r="B1149" s="46"/>
      <c r="C1149" s="49"/>
      <c r="D1149" s="49"/>
      <c r="E1149" s="41"/>
      <c r="F1149" s="41"/>
      <c r="G1149" s="41"/>
      <c r="H1149" s="41"/>
    </row>
    <row r="1150" spans="1:8" ht="12.75">
      <c r="A1150" s="43"/>
      <c r="B1150" s="44"/>
      <c r="C1150" s="40"/>
      <c r="D1150" s="40"/>
      <c r="E1150" s="35"/>
      <c r="F1150" s="37"/>
      <c r="G1150" s="36"/>
      <c r="H1150" s="51"/>
    </row>
    <row r="1151" spans="1:8" ht="13.5" thickBot="1">
      <c r="A1151" s="43"/>
      <c r="B1151" s="44"/>
      <c r="C1151" s="48"/>
      <c r="D1151" s="48"/>
      <c r="E1151" s="41"/>
      <c r="F1151" s="41"/>
      <c r="G1151" s="41"/>
      <c r="H1151" s="41"/>
    </row>
    <row r="1152" spans="1:8" ht="13.5" thickBot="1">
      <c r="A1152" s="87"/>
      <c r="B1152" s="87"/>
      <c r="C1152" s="87"/>
      <c r="D1152" s="87"/>
      <c r="E1152" s="57"/>
      <c r="F1152" s="57"/>
      <c r="G1152" s="57"/>
      <c r="H1152" s="57"/>
    </row>
    <row r="1153" spans="1:9" ht="13.5" thickBot="1">
      <c r="A1153" s="65"/>
      <c r="B1153" s="66"/>
      <c r="C1153" s="66"/>
      <c r="D1153" s="66"/>
      <c r="E1153" s="67"/>
      <c r="F1153" s="67"/>
      <c r="G1153" s="68"/>
      <c r="H1153" s="67"/>
      <c r="I1153" s="58"/>
    </row>
    <row r="1154" spans="1:8" ht="18.75" thickBot="1">
      <c r="A1154" s="326"/>
      <c r="B1154" s="327"/>
      <c r="C1154" s="327"/>
      <c r="D1154" s="327"/>
      <c r="E1154" s="327"/>
      <c r="F1154" s="95"/>
      <c r="G1154" s="113"/>
      <c r="H1154" s="95"/>
    </row>
    <row r="1155" spans="1:8" ht="12.75">
      <c r="A1155" s="88"/>
      <c r="B1155" s="92"/>
      <c r="C1155" s="93"/>
      <c r="D1155" s="93"/>
      <c r="E1155" s="195"/>
      <c r="F1155" s="99"/>
      <c r="G1155" s="98"/>
      <c r="H1155" s="90"/>
    </row>
    <row r="1156" spans="1:8" ht="13.5" thickBot="1">
      <c r="A1156" s="89"/>
      <c r="B1156" s="85"/>
      <c r="C1156" s="86"/>
      <c r="D1156" s="86"/>
      <c r="E1156" s="191"/>
      <c r="F1156" s="100"/>
      <c r="G1156" s="111"/>
      <c r="H1156" s="96"/>
    </row>
    <row r="1157" spans="1:8" ht="13.5" thickBot="1">
      <c r="A1157" s="3"/>
      <c r="B1157" s="4"/>
      <c r="C1157" s="5"/>
      <c r="D1157" s="5"/>
      <c r="E1157" s="192"/>
      <c r="F1157" s="101"/>
      <c r="G1157" s="112"/>
      <c r="H1157" s="97"/>
    </row>
    <row r="1158" spans="1:8" ht="13.5" thickBot="1">
      <c r="A1158" s="6"/>
      <c r="B1158" s="7"/>
      <c r="C1158" s="8"/>
      <c r="D1158" s="8"/>
      <c r="E1158" s="193"/>
      <c r="F1158" s="91"/>
      <c r="G1158" s="94"/>
      <c r="H1158" s="9"/>
    </row>
    <row r="1159" spans="1:8" ht="12.75">
      <c r="A1159" s="43"/>
      <c r="B1159" s="44"/>
      <c r="C1159" s="40"/>
      <c r="D1159" s="40"/>
      <c r="E1159" s="35"/>
      <c r="F1159" s="37"/>
      <c r="G1159" s="36"/>
      <c r="H1159" s="51"/>
    </row>
    <row r="1160" spans="1:8" ht="12.75">
      <c r="A1160" s="43"/>
      <c r="B1160" s="44"/>
      <c r="C1160" s="48"/>
      <c r="D1160" s="48"/>
      <c r="E1160" s="41"/>
      <c r="F1160" s="41"/>
      <c r="G1160" s="41"/>
      <c r="H1160" s="41"/>
    </row>
    <row r="1161" spans="1:8" ht="12.75">
      <c r="A1161" s="43"/>
      <c r="B1161" s="44"/>
      <c r="C1161" s="40"/>
      <c r="D1161" s="40"/>
      <c r="E1161" s="35"/>
      <c r="F1161" s="37"/>
      <c r="G1161" s="36"/>
      <c r="H1161" s="51"/>
    </row>
    <row r="1162" spans="1:8" ht="12.75">
      <c r="A1162" s="43"/>
      <c r="B1162" s="44"/>
      <c r="C1162" s="48"/>
      <c r="D1162" s="48"/>
      <c r="E1162" s="41"/>
      <c r="F1162" s="41"/>
      <c r="G1162" s="41"/>
      <c r="H1162" s="41"/>
    </row>
    <row r="1163" spans="1:8" ht="12.75">
      <c r="A1163" s="43"/>
      <c r="B1163" s="44"/>
      <c r="C1163" s="40"/>
      <c r="D1163" s="40"/>
      <c r="E1163" s="35"/>
      <c r="F1163" s="37"/>
      <c r="G1163" s="36"/>
      <c r="H1163" s="51"/>
    </row>
    <row r="1164" spans="1:8" ht="12.75">
      <c r="A1164" s="43"/>
      <c r="B1164" s="44"/>
      <c r="C1164" s="40"/>
      <c r="D1164" s="40"/>
      <c r="E1164" s="35"/>
      <c r="F1164" s="37"/>
      <c r="G1164" s="36"/>
      <c r="H1164" s="51"/>
    </row>
    <row r="1165" spans="1:8" ht="12.75">
      <c r="A1165" s="43"/>
      <c r="B1165" s="44"/>
      <c r="C1165" s="40"/>
      <c r="D1165" s="40"/>
      <c r="E1165" s="35"/>
      <c r="F1165" s="37"/>
      <c r="G1165" s="36"/>
      <c r="H1165" s="51"/>
    </row>
    <row r="1166" spans="1:8" ht="12.75">
      <c r="A1166" s="43"/>
      <c r="B1166" s="44"/>
      <c r="C1166" s="40"/>
      <c r="D1166" s="40"/>
      <c r="E1166" s="35"/>
      <c r="F1166" s="37"/>
      <c r="G1166" s="36"/>
      <c r="H1166" s="51"/>
    </row>
    <row r="1167" spans="1:8" ht="12.75">
      <c r="A1167" s="43"/>
      <c r="B1167" s="44"/>
      <c r="C1167" s="40"/>
      <c r="D1167" s="40"/>
      <c r="E1167" s="35"/>
      <c r="F1167" s="37"/>
      <c r="G1167" s="36"/>
      <c r="H1167" s="51"/>
    </row>
    <row r="1168" spans="1:8" ht="12.75">
      <c r="A1168" s="43"/>
      <c r="B1168" s="44"/>
      <c r="C1168" s="40"/>
      <c r="D1168" s="40"/>
      <c r="E1168" s="35"/>
      <c r="F1168" s="37"/>
      <c r="G1168" s="36"/>
      <c r="H1168" s="51"/>
    </row>
    <row r="1169" spans="1:8" ht="12.75">
      <c r="A1169" s="43"/>
      <c r="B1169" s="44"/>
      <c r="C1169" s="40"/>
      <c r="D1169" s="40"/>
      <c r="E1169" s="35"/>
      <c r="F1169" s="37"/>
      <c r="G1169" s="36"/>
      <c r="H1169" s="51"/>
    </row>
    <row r="1170" spans="1:8" ht="12.75">
      <c r="A1170" s="43"/>
      <c r="B1170" s="44"/>
      <c r="C1170" s="40"/>
      <c r="D1170" s="40"/>
      <c r="E1170" s="35"/>
      <c r="F1170" s="37"/>
      <c r="G1170" s="36"/>
      <c r="H1170" s="51"/>
    </row>
    <row r="1171" spans="1:8" ht="12.75">
      <c r="A1171" s="43"/>
      <c r="B1171" s="44"/>
      <c r="C1171" s="40"/>
      <c r="D1171" s="40"/>
      <c r="E1171" s="35"/>
      <c r="F1171" s="37"/>
      <c r="G1171" s="36"/>
      <c r="H1171" s="51"/>
    </row>
    <row r="1172" spans="1:8" ht="12.75">
      <c r="A1172" s="43"/>
      <c r="B1172" s="44"/>
      <c r="C1172" s="40"/>
      <c r="D1172" s="40"/>
      <c r="E1172" s="35"/>
      <c r="F1172" s="37"/>
      <c r="G1172" s="36"/>
      <c r="H1172" s="51"/>
    </row>
    <row r="1173" spans="1:8" ht="12.75">
      <c r="A1173" s="43"/>
      <c r="B1173" s="44"/>
      <c r="C1173" s="40"/>
      <c r="D1173" s="40"/>
      <c r="E1173" s="35"/>
      <c r="F1173" s="37"/>
      <c r="G1173" s="36"/>
      <c r="H1173" s="51"/>
    </row>
    <row r="1174" spans="1:8" ht="12.75">
      <c r="A1174" s="43"/>
      <c r="B1174" s="44"/>
      <c r="C1174" s="40"/>
      <c r="D1174" s="40"/>
      <c r="E1174" s="35"/>
      <c r="F1174" s="37"/>
      <c r="G1174" s="36"/>
      <c r="H1174" s="51"/>
    </row>
    <row r="1175" spans="1:8" ht="12.75">
      <c r="A1175" s="43"/>
      <c r="B1175" s="44"/>
      <c r="C1175" s="40"/>
      <c r="D1175" s="40"/>
      <c r="E1175" s="35"/>
      <c r="F1175" s="37"/>
      <c r="G1175" s="36"/>
      <c r="H1175" s="51"/>
    </row>
    <row r="1176" spans="1:8" ht="12.75">
      <c r="A1176" s="45"/>
      <c r="B1176" s="46"/>
      <c r="C1176" s="49"/>
      <c r="D1176" s="49"/>
      <c r="E1176" s="41"/>
      <c r="F1176" s="41"/>
      <c r="G1176" s="41"/>
      <c r="H1176" s="41"/>
    </row>
    <row r="1177" spans="1:8" ht="12.75">
      <c r="A1177" s="43"/>
      <c r="B1177" s="44"/>
      <c r="C1177" s="40"/>
      <c r="D1177" s="40"/>
      <c r="E1177" s="35"/>
      <c r="F1177" s="37"/>
      <c r="G1177" s="36"/>
      <c r="H1177" s="51"/>
    </row>
    <row r="1178" spans="1:8" ht="13.5" thickBot="1">
      <c r="A1178" s="43"/>
      <c r="B1178" s="44"/>
      <c r="C1178" s="48"/>
      <c r="D1178" s="48"/>
      <c r="E1178" s="41"/>
      <c r="F1178" s="41"/>
      <c r="G1178" s="41"/>
      <c r="H1178" s="41"/>
    </row>
    <row r="1179" spans="1:8" ht="13.5" thickBot="1">
      <c r="A1179" s="87"/>
      <c r="B1179" s="87"/>
      <c r="C1179" s="87"/>
      <c r="D1179" s="87"/>
      <c r="E1179" s="57"/>
      <c r="F1179" s="57"/>
      <c r="G1179" s="57"/>
      <c r="H1179" s="57"/>
    </row>
    <row r="1184" ht="13.5" thickBot="1"/>
    <row r="1185" spans="1:9" ht="13.5" thickBot="1">
      <c r="A1185" s="108"/>
      <c r="B1185" s="108"/>
      <c r="C1185" s="108"/>
      <c r="D1185" s="108"/>
      <c r="E1185" s="69"/>
      <c r="F1185" s="69"/>
      <c r="G1185" s="69"/>
      <c r="H1185" s="69"/>
      <c r="I1185" s="70"/>
    </row>
  </sheetData>
  <mergeCells count="65">
    <mergeCell ref="A1077:E1077"/>
    <mergeCell ref="A1101:E1101"/>
    <mergeCell ref="A1128:E1128"/>
    <mergeCell ref="A1154:E1154"/>
    <mergeCell ref="A971:D971"/>
    <mergeCell ref="A996:E996"/>
    <mergeCell ref="A1027:E1027"/>
    <mergeCell ref="A1059:E1059"/>
    <mergeCell ref="A866:H866"/>
    <mergeCell ref="B894:E894"/>
    <mergeCell ref="A919:D919"/>
    <mergeCell ref="A945:D945"/>
    <mergeCell ref="A540:D540"/>
    <mergeCell ref="A608:D608"/>
    <mergeCell ref="A708:D708"/>
    <mergeCell ref="A792:D792"/>
    <mergeCell ref="A493:C493"/>
    <mergeCell ref="B523:E523"/>
    <mergeCell ref="A524:C525"/>
    <mergeCell ref="D524:D526"/>
    <mergeCell ref="E524:E526"/>
    <mergeCell ref="C484:D484"/>
    <mergeCell ref="C487:D487"/>
    <mergeCell ref="C489:D489"/>
    <mergeCell ref="C492:D492"/>
    <mergeCell ref="C475:D475"/>
    <mergeCell ref="C478:D478"/>
    <mergeCell ref="C480:D480"/>
    <mergeCell ref="C482:D482"/>
    <mergeCell ref="C467:D467"/>
    <mergeCell ref="C469:D469"/>
    <mergeCell ref="C471:D471"/>
    <mergeCell ref="C473:D473"/>
    <mergeCell ref="C455:D455"/>
    <mergeCell ref="C459:D459"/>
    <mergeCell ref="C461:D461"/>
    <mergeCell ref="C465:D465"/>
    <mergeCell ref="C445:D445"/>
    <mergeCell ref="C449:D449"/>
    <mergeCell ref="C451:D451"/>
    <mergeCell ref="C453:D453"/>
    <mergeCell ref="C406:D406"/>
    <mergeCell ref="C413:D413"/>
    <mergeCell ref="C432:D432"/>
    <mergeCell ref="C440:D440"/>
    <mergeCell ref="C395:D395"/>
    <mergeCell ref="C397:D397"/>
    <mergeCell ref="C399:D399"/>
    <mergeCell ref="C401:D401"/>
    <mergeCell ref="C383:D383"/>
    <mergeCell ref="C385:D385"/>
    <mergeCell ref="C389:D389"/>
    <mergeCell ref="C391:D391"/>
    <mergeCell ref="B376:D376"/>
    <mergeCell ref="A378:C379"/>
    <mergeCell ref="D378:D380"/>
    <mergeCell ref="E378:E380"/>
    <mergeCell ref="F10:F12"/>
    <mergeCell ref="G10:G12"/>
    <mergeCell ref="H10:H12"/>
    <mergeCell ref="A366:D366"/>
    <mergeCell ref="A7:E7"/>
    <mergeCell ref="A10:C11"/>
    <mergeCell ref="D10:D12"/>
    <mergeCell ref="E10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Chodzi</dc:creator>
  <cp:keywords/>
  <dc:description/>
  <cp:lastModifiedBy>Starostwo Powiatowe</cp:lastModifiedBy>
  <cp:lastPrinted>2004-06-30T06:22:01Z</cp:lastPrinted>
  <dcterms:created xsi:type="dcterms:W3CDTF">2001-04-09T11:00:22Z</dcterms:created>
  <dcterms:modified xsi:type="dcterms:W3CDTF">2004-07-22T07:02:54Z</dcterms:modified>
  <cp:category/>
  <cp:version/>
  <cp:contentType/>
  <cp:contentStatus/>
</cp:coreProperties>
</file>