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dochody" sheetId="1" r:id="rId1"/>
  </sheets>
  <definedNames>
    <definedName name="_xlnm.Print_Titles" localSheetId="0">'dochody'!$9:$9</definedName>
  </definedNames>
  <calcPr fullCalcOnLoad="1"/>
</workbook>
</file>

<file path=xl/sharedStrings.xml><?xml version="1.0" encoding="utf-8"?>
<sst xmlns="http://schemas.openxmlformats.org/spreadsheetml/2006/main" count="167" uniqueCount="100">
  <si>
    <t>Nazwa</t>
  </si>
  <si>
    <t>Rady Powiatu Złotowskiego</t>
  </si>
  <si>
    <t>DOCHODY - zestawienie według działów, rozdziałów i paragrafów</t>
  </si>
  <si>
    <t>Dział</t>
  </si>
  <si>
    <t>Rozdział</t>
  </si>
  <si>
    <t>§</t>
  </si>
  <si>
    <t>010</t>
  </si>
  <si>
    <t>Rolnictwo i łowiectwo</t>
  </si>
  <si>
    <t>01005</t>
  </si>
  <si>
    <t>020</t>
  </si>
  <si>
    <t>Leśnictwo</t>
  </si>
  <si>
    <t>02001</t>
  </si>
  <si>
    <t>Gospodarka leśna</t>
  </si>
  <si>
    <t>Transport i łączność</t>
  </si>
  <si>
    <t>Drogi publiczne powiatowe</t>
  </si>
  <si>
    <t>Wpływy ze sprzedaży wyrobów i składników majatkowych</t>
  </si>
  <si>
    <t>Gospodarka mieszkaniowa</t>
  </si>
  <si>
    <t>Gospodarka gruntami i nieruchomościami</t>
  </si>
  <si>
    <t>Działalność usługowa</t>
  </si>
  <si>
    <t>Prace geodezyjne i kartograficzne (nieinwestycyjne)</t>
  </si>
  <si>
    <t>Opracowania geodezyjne i kartograficzne</t>
  </si>
  <si>
    <t>Nadzór budowlany</t>
  </si>
  <si>
    <t>Administracja publiczna</t>
  </si>
  <si>
    <t>Urzędy wojewódzkie</t>
  </si>
  <si>
    <t>Dotacje celowe przekazane z budżetu państwa na zadania bieżące realizowane przez powiat na podstawie porozumień z organami administracji rządowej</t>
  </si>
  <si>
    <t>Starostwa powiatowe</t>
  </si>
  <si>
    <t>Wpływy z opłaty komunikacyjnej</t>
  </si>
  <si>
    <t>Wpływy z różnych opłat</t>
  </si>
  <si>
    <t>092</t>
  </si>
  <si>
    <t>Pozostałe odsetki</t>
  </si>
  <si>
    <t>097</t>
  </si>
  <si>
    <t>Wpływy z różnych dochodów</t>
  </si>
  <si>
    <t>Komisje poborowe</t>
  </si>
  <si>
    <t>Bezpieczeństwo publiczne i ochrona przeciwpożarowa</t>
  </si>
  <si>
    <t>Komendy powiatowe Policji</t>
  </si>
  <si>
    <t>Komendy powiatowe Państwowej Straży Pożarnej</t>
  </si>
  <si>
    <t>Dochody od osób prawnych, od osób fizycznych i od innych jednostek nie posiadających osobowości prawnej</t>
  </si>
  <si>
    <t>Udziały powiatów w podatkach stanowiących dochód budżetu państwa</t>
  </si>
  <si>
    <t>Podatek dochodowy od osób fizycznych</t>
  </si>
  <si>
    <t>Różne rozliczenia</t>
  </si>
  <si>
    <t>Część oświatowa subwencji ogolnej dla jednostek samorządu terytorialnego</t>
  </si>
  <si>
    <t>Część wyrównawcza subwencji ogólnej dla powiatów</t>
  </si>
  <si>
    <t>Różne rozliczenia finansowe</t>
  </si>
  <si>
    <t>Oświata i wychowanie</t>
  </si>
  <si>
    <t>Licea ogólnokształcące</t>
  </si>
  <si>
    <t>083</t>
  </si>
  <si>
    <t>Wpływy z usług</t>
  </si>
  <si>
    <t>Licea i technika zawodowe</t>
  </si>
  <si>
    <t>Dochody z najmu i dzierżawy składników majątkowych Skarbu Państwa lub jednostek samorządu terytorialnego oraz inncyh umów o podobnym charakterze</t>
  </si>
  <si>
    <t>Ochrona zdrowia</t>
  </si>
  <si>
    <t>Składki na ubezpieczenia zdrowotne oraz świadczenia dla osób nie objętych obowiązkiem ubezpieczenia zdrowotnego</t>
  </si>
  <si>
    <t>Placówki opiekuńczo-wychowawcze</t>
  </si>
  <si>
    <t>Zespoły do spraw orzekania o stopniu niepełnosprawności</t>
  </si>
  <si>
    <t>Powiatowe urzędy pracy</t>
  </si>
  <si>
    <t>Edukacyjna opieka wychowawcza</t>
  </si>
  <si>
    <t>Specjalne ośrodki szkolno-wychowawcze</t>
  </si>
  <si>
    <t>Placówki wychowania pozaszkolnego</t>
  </si>
  <si>
    <t>Internaty i bursy szkolne</t>
  </si>
  <si>
    <t>Ogółem dochody</t>
  </si>
  <si>
    <t>Poradnie psychologiczno-pedagogiczne oraz inne poradnie specjalistyczne</t>
  </si>
  <si>
    <t>Pozostała działalność</t>
  </si>
  <si>
    <t>Wpływy z opłat za zarząd, użytkowanie i użytkowanie wieczyste nieruchomości</t>
  </si>
  <si>
    <t>01008</t>
  </si>
  <si>
    <t>Dotacje celowe otrzymane z budżetu państwa na inwestycje i zakupy inwestycyjne z zakresu administracji rządowej oraz inne zadania zlecone ustawami realizowane przez powiat</t>
  </si>
  <si>
    <t>Dotacje celowe otrzymane z budżetu państwa na zadania bieżące z zakresu administracji rządowej oraz inne zadania zlecone ustawami realizowane przez powiat</t>
  </si>
  <si>
    <t>Dotacje celowe otrzymane z budżetu państwa na realizację bieżących zadań własnych powiatu</t>
  </si>
  <si>
    <t>razem</t>
  </si>
  <si>
    <t>subwencje</t>
  </si>
  <si>
    <t>podatek</t>
  </si>
  <si>
    <t>razem dotacje</t>
  </si>
  <si>
    <t>Melioracje wodne</t>
  </si>
  <si>
    <t>Prace geodezyjno - urządzeniowe na potrzeby rolnictwa</t>
  </si>
  <si>
    <t>01017</t>
  </si>
  <si>
    <t>Ochrona roślin</t>
  </si>
  <si>
    <t>Zasiłki rodzinne, pielęgnacyjne i wychowawcze</t>
  </si>
  <si>
    <t>Pozostałe zadania w zakresie polityki społecznej</t>
  </si>
  <si>
    <t>Pomoc społeczna</t>
  </si>
  <si>
    <t>0750</t>
  </si>
  <si>
    <t>0690</t>
  </si>
  <si>
    <t>0830</t>
  </si>
  <si>
    <t>0970</t>
  </si>
  <si>
    <t>0920</t>
  </si>
  <si>
    <t>0840</t>
  </si>
  <si>
    <t>Wpływy z innych opłat stanowiacych dochody jednostek samorzadu terytorialnego na podstawie ustaw</t>
  </si>
  <si>
    <t>0470</t>
  </si>
  <si>
    <t>dochody jednostek</t>
  </si>
  <si>
    <t>Subwencja ogólne z budżetu państwa</t>
  </si>
  <si>
    <t>Część równoważąca subwencji ogólnej</t>
  </si>
  <si>
    <t>0420</t>
  </si>
  <si>
    <t>0010</t>
  </si>
  <si>
    <t>OGÓŁEM</t>
  </si>
  <si>
    <t>Dochody jednostek samorządu terytorialnego związane z realizacja zadań z zakresu administracji rzadowej oraz innych zadań zleconych ustawami</t>
  </si>
  <si>
    <t>Plan przed zmianą</t>
  </si>
  <si>
    <t>Plan po zmianie</t>
  </si>
  <si>
    <t>Zwiekszenia</t>
  </si>
  <si>
    <t>Zmniejszenia</t>
  </si>
  <si>
    <t>Dotacje celowe otrzymane z gminy lub z miasta stołecznego Warszawy na zadania bieżące realizowane na podstawie porozumień(umów) między jednostkami samorzadu terytorialnego</t>
  </si>
  <si>
    <t xml:space="preserve">Załącznik Nr 1 </t>
  </si>
  <si>
    <t>z dnia 28 kwietnia  2004 roku</t>
  </si>
  <si>
    <t>Uchwały Nr XIX / 95 / 2004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</si>
</sst>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#,##0.0"/>
  </numFmts>
  <fonts count="4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12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3" fontId="0" fillId="0" borderId="1" xfId="0" applyNumberFormat="1" applyBorder="1" applyAlignment="1">
      <alignment/>
    </xf>
    <xf numFmtId="3" fontId="1" fillId="0" borderId="1" xfId="0" applyNumberFormat="1" applyFont="1" applyBorder="1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 wrapText="1"/>
    </xf>
    <xf numFmtId="0" fontId="0" fillId="0" borderId="0" xfId="0" applyFill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3" fontId="2" fillId="0" borderId="0" xfId="0" applyNumberFormat="1" applyFont="1" applyAlignment="1">
      <alignment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wrapText="1"/>
    </xf>
    <xf numFmtId="3" fontId="1" fillId="0" borderId="1" xfId="0" applyNumberFormat="1" applyFont="1" applyFill="1" applyBorder="1" applyAlignment="1">
      <alignment horizontal="center"/>
    </xf>
    <xf numFmtId="0" fontId="0" fillId="0" borderId="2" xfId="0" applyFill="1" applyBorder="1" applyAlignment="1">
      <alignment horizontal="center" vertical="top"/>
    </xf>
    <xf numFmtId="0" fontId="0" fillId="0" borderId="2" xfId="0" applyBorder="1" applyAlignment="1" quotePrefix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2" xfId="0" applyBorder="1" applyAlignment="1">
      <alignment wrapText="1"/>
    </xf>
    <xf numFmtId="3" fontId="0" fillId="0" borderId="2" xfId="0" applyNumberFormat="1" applyBorder="1" applyAlignment="1">
      <alignment/>
    </xf>
    <xf numFmtId="3" fontId="0" fillId="0" borderId="2" xfId="0" applyNumberFormat="1" applyFill="1" applyBorder="1" applyAlignment="1">
      <alignment/>
    </xf>
    <xf numFmtId="0" fontId="0" fillId="0" borderId="2" xfId="0" applyFill="1" applyBorder="1" applyAlignment="1" quotePrefix="1">
      <alignment horizontal="center" vertical="top"/>
    </xf>
    <xf numFmtId="0" fontId="0" fillId="0" borderId="2" xfId="0" applyFill="1" applyBorder="1" applyAlignment="1">
      <alignment wrapText="1"/>
    </xf>
    <xf numFmtId="0" fontId="0" fillId="0" borderId="0" xfId="0" applyFill="1" applyAlignment="1">
      <alignment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wrapText="1"/>
    </xf>
    <xf numFmtId="0" fontId="0" fillId="0" borderId="0" xfId="0" applyFill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 wrapText="1"/>
    </xf>
    <xf numFmtId="0" fontId="0" fillId="0" borderId="1" xfId="0" applyFill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1" fillId="0" borderId="1" xfId="0" applyFont="1" applyFill="1" applyBorder="1" applyAlignment="1" quotePrefix="1">
      <alignment horizontal="center" vertical="top"/>
    </xf>
    <xf numFmtId="0" fontId="1" fillId="0" borderId="1" xfId="0" applyFont="1" applyBorder="1" applyAlignment="1" quotePrefix="1">
      <alignment horizontal="center" vertical="top"/>
    </xf>
    <xf numFmtId="0" fontId="0" fillId="0" borderId="1" xfId="0" applyBorder="1" applyAlignment="1">
      <alignment wrapText="1"/>
    </xf>
    <xf numFmtId="0" fontId="0" fillId="0" borderId="3" xfId="0" applyBorder="1" applyAlignment="1">
      <alignment horizontal="center" vertical="top"/>
    </xf>
    <xf numFmtId="0" fontId="1" fillId="0" borderId="4" xfId="0" applyFont="1" applyBorder="1" applyAlignment="1">
      <alignment horizontal="center" wrapText="1"/>
    </xf>
    <xf numFmtId="0" fontId="0" fillId="2" borderId="0" xfId="0" applyFill="1" applyAlignment="1">
      <alignment wrapText="1"/>
    </xf>
    <xf numFmtId="3" fontId="0" fillId="2" borderId="0" xfId="0" applyNumberFormat="1" applyFill="1" applyAlignment="1">
      <alignment/>
    </xf>
    <xf numFmtId="0" fontId="0" fillId="0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3" borderId="0" xfId="0" applyFont="1" applyFill="1" applyAlignment="1">
      <alignment horizontal="center" vertical="top"/>
    </xf>
    <xf numFmtId="0" fontId="1" fillId="3" borderId="0" xfId="0" applyFont="1" applyFill="1" applyAlignment="1">
      <alignment wrapText="1"/>
    </xf>
    <xf numFmtId="3" fontId="1" fillId="3" borderId="0" xfId="0" applyNumberFormat="1" applyFont="1" applyFill="1" applyAlignment="1">
      <alignment/>
    </xf>
    <xf numFmtId="0" fontId="0" fillId="0" borderId="3" xfId="0" applyFill="1" applyBorder="1" applyAlignment="1">
      <alignment horizontal="center" vertical="top"/>
    </xf>
    <xf numFmtId="0" fontId="0" fillId="0" borderId="3" xfId="0" applyBorder="1" applyAlignment="1">
      <alignment wrapText="1"/>
    </xf>
    <xf numFmtId="3" fontId="0" fillId="0" borderId="3" xfId="0" applyNumberFormat="1" applyBorder="1" applyAlignment="1">
      <alignment/>
    </xf>
    <xf numFmtId="0" fontId="0" fillId="0" borderId="1" xfId="0" applyBorder="1" applyAlignment="1" quotePrefix="1">
      <alignment horizontal="center" vertical="top"/>
    </xf>
    <xf numFmtId="3" fontId="1" fillId="0" borderId="1" xfId="0" applyNumberFormat="1" applyFont="1" applyFill="1" applyBorder="1" applyAlignment="1">
      <alignment horizontal="center" wrapText="1"/>
    </xf>
    <xf numFmtId="0" fontId="0" fillId="0" borderId="5" xfId="0" applyBorder="1" applyAlignment="1">
      <alignment horizontal="center" vertical="top"/>
    </xf>
    <xf numFmtId="0" fontId="0" fillId="0" borderId="5" xfId="0" applyBorder="1" applyAlignment="1">
      <alignment wrapText="1"/>
    </xf>
    <xf numFmtId="3" fontId="0" fillId="0" borderId="5" xfId="0" applyNumberFormat="1" applyBorder="1" applyAlignment="1">
      <alignment/>
    </xf>
    <xf numFmtId="0" fontId="0" fillId="0" borderId="6" xfId="0" applyBorder="1" applyAlignment="1">
      <alignment horizontal="center" vertical="top"/>
    </xf>
    <xf numFmtId="0" fontId="0" fillId="0" borderId="6" xfId="0" applyBorder="1" applyAlignment="1">
      <alignment wrapText="1"/>
    </xf>
    <xf numFmtId="3" fontId="0" fillId="0" borderId="6" xfId="0" applyNumberFormat="1" applyBorder="1" applyAlignment="1">
      <alignment/>
    </xf>
    <xf numFmtId="0" fontId="0" fillId="0" borderId="7" xfId="0" applyBorder="1" applyAlignment="1">
      <alignment horizontal="center" vertical="top"/>
    </xf>
    <xf numFmtId="0" fontId="0" fillId="0" borderId="7" xfId="0" applyBorder="1" applyAlignment="1">
      <alignment wrapText="1"/>
    </xf>
    <xf numFmtId="3" fontId="0" fillId="0" borderId="7" xfId="0" applyNumberFormat="1" applyBorder="1" applyAlignment="1">
      <alignment/>
    </xf>
    <xf numFmtId="0" fontId="0" fillId="0" borderId="7" xfId="0" applyBorder="1" applyAlignment="1" quotePrefix="1">
      <alignment horizontal="center" vertical="top"/>
    </xf>
    <xf numFmtId="3" fontId="0" fillId="0" borderId="8" xfId="0" applyNumberFormat="1" applyBorder="1" applyAlignment="1">
      <alignment/>
    </xf>
    <xf numFmtId="0" fontId="0" fillId="0" borderId="9" xfId="0" applyBorder="1" applyAlignment="1">
      <alignment horizontal="center" vertical="top"/>
    </xf>
    <xf numFmtId="0" fontId="0" fillId="0" borderId="9" xfId="0" applyBorder="1" applyAlignment="1">
      <alignment wrapText="1"/>
    </xf>
    <xf numFmtId="3" fontId="0" fillId="0" borderId="9" xfId="0" applyNumberFormat="1" applyBorder="1" applyAlignment="1">
      <alignment/>
    </xf>
    <xf numFmtId="0" fontId="0" fillId="0" borderId="6" xfId="0" applyBorder="1" applyAlignment="1" quotePrefix="1">
      <alignment horizontal="center" vertical="top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left" vertical="center" wrapText="1"/>
    </xf>
    <xf numFmtId="3" fontId="0" fillId="0" borderId="6" xfId="0" applyNumberFormat="1" applyBorder="1" applyAlignment="1">
      <alignment horizontal="right" vertical="center"/>
    </xf>
    <xf numFmtId="0" fontId="0" fillId="0" borderId="5" xfId="0" applyBorder="1" applyAlignment="1" quotePrefix="1">
      <alignment horizontal="center" vertical="top"/>
    </xf>
    <xf numFmtId="0" fontId="0" fillId="0" borderId="8" xfId="0" applyBorder="1" applyAlignment="1" quotePrefix="1">
      <alignment horizontal="center" vertical="top"/>
    </xf>
    <xf numFmtId="0" fontId="0" fillId="0" borderId="8" xfId="0" applyBorder="1" applyAlignment="1">
      <alignment wrapText="1"/>
    </xf>
    <xf numFmtId="0" fontId="0" fillId="0" borderId="9" xfId="0" applyBorder="1" applyAlignment="1" quotePrefix="1">
      <alignment horizontal="center" vertical="top"/>
    </xf>
    <xf numFmtId="0" fontId="2" fillId="0" borderId="0" xfId="0" applyFont="1" applyAlignment="1">
      <alignment horizontal="left" wrapText="1"/>
    </xf>
    <xf numFmtId="3" fontId="2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 vertical="top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4"/>
  <sheetViews>
    <sheetView tabSelected="1" workbookViewId="0" topLeftCell="A1">
      <selection activeCell="G3" sqref="G3:H3"/>
    </sheetView>
  </sheetViews>
  <sheetFormatPr defaultColWidth="9.00390625" defaultRowHeight="12.75" outlineLevelRow="1"/>
  <cols>
    <col min="1" max="1" width="7.375" style="5" customWidth="1"/>
    <col min="2" max="2" width="9.125" style="6" customWidth="1"/>
    <col min="3" max="3" width="6.75390625" style="6" customWidth="1"/>
    <col min="4" max="4" width="39.25390625" style="8" customWidth="1"/>
    <col min="5" max="8" width="13.00390625" style="3" customWidth="1"/>
  </cols>
  <sheetData>
    <row r="1" spans="4:8" ht="25.5" customHeight="1">
      <c r="D1" s="7"/>
      <c r="E1" s="70"/>
      <c r="F1" s="70"/>
      <c r="G1" s="70" t="s">
        <v>97</v>
      </c>
      <c r="H1" s="70"/>
    </row>
    <row r="2" spans="4:8" ht="12.75" customHeight="1">
      <c r="D2" s="7"/>
      <c r="E2" s="70"/>
      <c r="F2" s="70"/>
      <c r="G2" s="70" t="s">
        <v>99</v>
      </c>
      <c r="H2" s="70"/>
    </row>
    <row r="3" spans="4:8" ht="12.75" customHeight="1">
      <c r="D3" s="7"/>
      <c r="E3" s="70"/>
      <c r="F3" s="70"/>
      <c r="G3" s="70" t="s">
        <v>1</v>
      </c>
      <c r="H3" s="70"/>
    </row>
    <row r="4" spans="5:8" ht="12.75">
      <c r="E4" s="71"/>
      <c r="F4" s="71"/>
      <c r="G4" s="71" t="s">
        <v>98</v>
      </c>
      <c r="H4" s="71"/>
    </row>
    <row r="5" spans="5:8" ht="12.75">
      <c r="E5" s="9"/>
      <c r="F5" s="9"/>
      <c r="G5" s="9"/>
      <c r="H5" s="9"/>
    </row>
    <row r="7" spans="1:8" ht="15.75">
      <c r="A7" s="72" t="s">
        <v>2</v>
      </c>
      <c r="B7" s="72"/>
      <c r="C7" s="72"/>
      <c r="D7" s="72"/>
      <c r="E7" s="72"/>
      <c r="F7"/>
      <c r="G7"/>
      <c r="H7"/>
    </row>
    <row r="8" spans="1:4" ht="12.75" customHeight="1">
      <c r="A8" s="34"/>
      <c r="C8" s="73"/>
      <c r="D8" s="73"/>
    </row>
    <row r="9" spans="1:8" ht="25.5">
      <c r="A9" s="10" t="s">
        <v>3</v>
      </c>
      <c r="B9" s="10" t="s">
        <v>4</v>
      </c>
      <c r="C9" s="10" t="s">
        <v>5</v>
      </c>
      <c r="D9" s="11" t="s">
        <v>0</v>
      </c>
      <c r="E9" s="47" t="s">
        <v>92</v>
      </c>
      <c r="F9" s="12" t="s">
        <v>94</v>
      </c>
      <c r="G9" s="12" t="s">
        <v>95</v>
      </c>
      <c r="H9" s="47" t="s">
        <v>93</v>
      </c>
    </row>
    <row r="10" spans="1:8" ht="12.75">
      <c r="A10" s="30" t="s">
        <v>6</v>
      </c>
      <c r="B10" s="22"/>
      <c r="C10" s="22"/>
      <c r="D10" s="23" t="s">
        <v>7</v>
      </c>
      <c r="E10" s="2">
        <f>E11+E13+E15</f>
        <v>114300</v>
      </c>
      <c r="F10" s="2"/>
      <c r="G10" s="2"/>
      <c r="H10" s="2">
        <f>H11+H13+H15</f>
        <v>114300</v>
      </c>
    </row>
    <row r="11" spans="1:8" ht="25.5">
      <c r="A11" s="13"/>
      <c r="B11" s="14" t="s">
        <v>8</v>
      </c>
      <c r="C11" s="48"/>
      <c r="D11" s="49" t="s">
        <v>71</v>
      </c>
      <c r="E11" s="50">
        <f>SUM(E12)</f>
        <v>99000</v>
      </c>
      <c r="F11" s="50"/>
      <c r="G11" s="50"/>
      <c r="H11" s="50">
        <f>SUM(H12)</f>
        <v>99000</v>
      </c>
    </row>
    <row r="12" spans="1:8" ht="51">
      <c r="A12" s="13"/>
      <c r="B12" s="15"/>
      <c r="C12" s="51">
        <v>2110</v>
      </c>
      <c r="D12" s="52" t="s">
        <v>64</v>
      </c>
      <c r="E12" s="53">
        <v>99000</v>
      </c>
      <c r="F12" s="53"/>
      <c r="G12" s="53"/>
      <c r="H12" s="53">
        <f>SUM(E12,F12)-G12</f>
        <v>99000</v>
      </c>
    </row>
    <row r="13" spans="1:8" ht="12.75">
      <c r="A13" s="13"/>
      <c r="B13" s="14" t="s">
        <v>62</v>
      </c>
      <c r="C13" s="51"/>
      <c r="D13" s="52" t="s">
        <v>70</v>
      </c>
      <c r="E13" s="53">
        <f>SUM(E14:E14)</f>
        <v>300</v>
      </c>
      <c r="F13" s="53"/>
      <c r="G13" s="53"/>
      <c r="H13" s="53">
        <f>SUM(H14:H14)</f>
        <v>300</v>
      </c>
    </row>
    <row r="14" spans="1:8" ht="51">
      <c r="A14" s="13"/>
      <c r="B14" s="15"/>
      <c r="C14" s="51">
        <v>2360</v>
      </c>
      <c r="D14" s="52" t="s">
        <v>91</v>
      </c>
      <c r="E14" s="53">
        <v>300</v>
      </c>
      <c r="F14" s="53"/>
      <c r="G14" s="53"/>
      <c r="H14" s="53">
        <f>SUM(E14,F14)-G14</f>
        <v>300</v>
      </c>
    </row>
    <row r="15" spans="1:8" ht="12.75">
      <c r="A15" s="13"/>
      <c r="B15" s="14" t="s">
        <v>72</v>
      </c>
      <c r="C15" s="51"/>
      <c r="D15" s="52" t="s">
        <v>73</v>
      </c>
      <c r="E15" s="53">
        <f>E16</f>
        <v>15000</v>
      </c>
      <c r="F15" s="53"/>
      <c r="G15" s="53"/>
      <c r="H15" s="53">
        <f>H16</f>
        <v>15000</v>
      </c>
    </row>
    <row r="16" spans="1:8" ht="51">
      <c r="A16" s="13"/>
      <c r="B16" s="15"/>
      <c r="C16" s="54">
        <v>2120</v>
      </c>
      <c r="D16" s="55" t="s">
        <v>24</v>
      </c>
      <c r="E16" s="56">
        <v>15000</v>
      </c>
      <c r="F16" s="56"/>
      <c r="G16" s="56"/>
      <c r="H16" s="56">
        <f>SUM(E16,F16)-G16</f>
        <v>15000</v>
      </c>
    </row>
    <row r="17" spans="1:8" ht="12.75">
      <c r="A17" s="30" t="s">
        <v>9</v>
      </c>
      <c r="B17" s="22"/>
      <c r="C17" s="22"/>
      <c r="D17" s="23" t="s">
        <v>10</v>
      </c>
      <c r="E17" s="2">
        <f aca="true" t="shared" si="0" ref="E17:H18">E18</f>
        <v>700</v>
      </c>
      <c r="F17" s="2"/>
      <c r="G17" s="2"/>
      <c r="H17" s="2">
        <f t="shared" si="0"/>
        <v>700</v>
      </c>
    </row>
    <row r="18" spans="1:8" ht="12.75">
      <c r="A18" s="13"/>
      <c r="B18" s="14" t="s">
        <v>11</v>
      </c>
      <c r="C18" s="48"/>
      <c r="D18" s="49" t="s">
        <v>12</v>
      </c>
      <c r="E18" s="50">
        <f t="shared" si="0"/>
        <v>700</v>
      </c>
      <c r="F18" s="50"/>
      <c r="G18" s="50"/>
      <c r="H18" s="50">
        <f t="shared" si="0"/>
        <v>700</v>
      </c>
    </row>
    <row r="19" spans="1:8" ht="51">
      <c r="A19" s="13"/>
      <c r="B19" s="15"/>
      <c r="C19" s="54">
        <v>2110</v>
      </c>
      <c r="D19" s="55" t="s">
        <v>64</v>
      </c>
      <c r="E19" s="56">
        <v>700</v>
      </c>
      <c r="F19" s="56"/>
      <c r="G19" s="56"/>
      <c r="H19" s="56">
        <f>SUM(E19,F19)-G19</f>
        <v>700</v>
      </c>
    </row>
    <row r="20" spans="1:8" ht="12.75">
      <c r="A20" s="10">
        <v>600</v>
      </c>
      <c r="B20" s="22"/>
      <c r="C20" s="22"/>
      <c r="D20" s="23" t="s">
        <v>13</v>
      </c>
      <c r="E20" s="2">
        <f>SUM(E21)</f>
        <v>103000</v>
      </c>
      <c r="F20" s="2"/>
      <c r="G20" s="2"/>
      <c r="H20" s="2">
        <f>H21</f>
        <v>103000</v>
      </c>
    </row>
    <row r="21" spans="1:8" ht="12.75">
      <c r="A21" s="13"/>
      <c r="B21" s="15">
        <v>60014</v>
      </c>
      <c r="C21" s="48"/>
      <c r="D21" s="49" t="s">
        <v>14</v>
      </c>
      <c r="E21" s="50">
        <f>SUM(E23,E22)</f>
        <v>103000</v>
      </c>
      <c r="F21" s="50"/>
      <c r="G21" s="50"/>
      <c r="H21" s="50">
        <f>SUM(E21:F21)-G21</f>
        <v>103000</v>
      </c>
    </row>
    <row r="22" spans="1:8" ht="63.75">
      <c r="A22" s="13"/>
      <c r="B22" s="15"/>
      <c r="C22" s="51">
        <v>2310</v>
      </c>
      <c r="D22" s="52" t="s">
        <v>96</v>
      </c>
      <c r="E22" s="53">
        <v>100000</v>
      </c>
      <c r="F22" s="53"/>
      <c r="G22" s="53"/>
      <c r="H22" s="53">
        <f>SUM(E22:F22)-G22</f>
        <v>100000</v>
      </c>
    </row>
    <row r="23" spans="1:8" ht="25.5">
      <c r="A23" s="13"/>
      <c r="B23" s="15"/>
      <c r="C23" s="57" t="s">
        <v>82</v>
      </c>
      <c r="D23" s="55" t="s">
        <v>15</v>
      </c>
      <c r="E23" s="56">
        <v>3000</v>
      </c>
      <c r="F23" s="56"/>
      <c r="G23" s="56"/>
      <c r="H23" s="56">
        <f>SUM(E23,F23)-G23</f>
        <v>3000</v>
      </c>
    </row>
    <row r="24" spans="1:8" ht="12.75">
      <c r="A24" s="10">
        <v>700</v>
      </c>
      <c r="B24" s="22"/>
      <c r="C24" s="22"/>
      <c r="D24" s="23" t="s">
        <v>16</v>
      </c>
      <c r="E24" s="2">
        <f>E25</f>
        <v>86375</v>
      </c>
      <c r="F24" s="2"/>
      <c r="G24" s="2"/>
      <c r="H24" s="2">
        <f>H25</f>
        <v>86375</v>
      </c>
    </row>
    <row r="25" spans="1:8" ht="12.75">
      <c r="A25" s="13"/>
      <c r="B25" s="15">
        <v>70005</v>
      </c>
      <c r="C25" s="48"/>
      <c r="D25" s="49" t="s">
        <v>17</v>
      </c>
      <c r="E25" s="50">
        <f>E26+E27</f>
        <v>86375</v>
      </c>
      <c r="F25" s="50"/>
      <c r="G25" s="50"/>
      <c r="H25" s="50">
        <f>H26+H27</f>
        <v>86375</v>
      </c>
    </row>
    <row r="26" spans="1:8" ht="51">
      <c r="A26" s="13"/>
      <c r="B26" s="15"/>
      <c r="C26" s="51">
        <v>2110</v>
      </c>
      <c r="D26" s="52" t="s">
        <v>64</v>
      </c>
      <c r="E26" s="53">
        <v>5000</v>
      </c>
      <c r="F26" s="53"/>
      <c r="G26" s="53"/>
      <c r="H26" s="53">
        <f>SUM(E26,F26)-G26</f>
        <v>5000</v>
      </c>
    </row>
    <row r="27" spans="1:8" ht="51">
      <c r="A27" s="13"/>
      <c r="B27" s="15"/>
      <c r="C27" s="54">
        <v>2360</v>
      </c>
      <c r="D27" s="55" t="s">
        <v>91</v>
      </c>
      <c r="E27" s="56">
        <v>81375</v>
      </c>
      <c r="F27" s="56"/>
      <c r="G27" s="56"/>
      <c r="H27" s="56">
        <f>SUM(E27,F27)-G27</f>
        <v>81375</v>
      </c>
    </row>
    <row r="28" spans="1:8" ht="12.75">
      <c r="A28" s="10">
        <v>710</v>
      </c>
      <c r="B28" s="22"/>
      <c r="C28" s="22"/>
      <c r="D28" s="23" t="s">
        <v>18</v>
      </c>
      <c r="E28" s="2">
        <f>E29+E31+E33</f>
        <v>272800</v>
      </c>
      <c r="F28" s="2"/>
      <c r="G28" s="2"/>
      <c r="H28" s="2">
        <f>H29+H31+H33</f>
        <v>272800</v>
      </c>
    </row>
    <row r="29" spans="1:8" ht="25.5">
      <c r="A29" s="13"/>
      <c r="B29" s="15">
        <v>71013</v>
      </c>
      <c r="C29" s="48"/>
      <c r="D29" s="49" t="s">
        <v>19</v>
      </c>
      <c r="E29" s="50">
        <f>E30</f>
        <v>115400</v>
      </c>
      <c r="F29" s="50"/>
      <c r="G29" s="50"/>
      <c r="H29" s="50">
        <f>H30</f>
        <v>115400</v>
      </c>
    </row>
    <row r="30" spans="1:8" ht="51">
      <c r="A30" s="13"/>
      <c r="B30" s="15"/>
      <c r="C30" s="51">
        <v>2110</v>
      </c>
      <c r="D30" s="52" t="s">
        <v>64</v>
      </c>
      <c r="E30" s="53">
        <v>115400</v>
      </c>
      <c r="F30" s="53"/>
      <c r="G30" s="53"/>
      <c r="H30" s="53">
        <f>SUM(E30,F30)-G30</f>
        <v>115400</v>
      </c>
    </row>
    <row r="31" spans="1:8" ht="12.75">
      <c r="A31" s="13"/>
      <c r="B31" s="15">
        <v>71014</v>
      </c>
      <c r="C31" s="51"/>
      <c r="D31" s="52" t="s">
        <v>20</v>
      </c>
      <c r="E31" s="53">
        <f>E32</f>
        <v>2000</v>
      </c>
      <c r="F31" s="53"/>
      <c r="G31" s="53"/>
      <c r="H31" s="53">
        <f>H32</f>
        <v>2000</v>
      </c>
    </row>
    <row r="32" spans="1:8" ht="51">
      <c r="A32" s="13"/>
      <c r="B32" s="15"/>
      <c r="C32" s="51">
        <v>2110</v>
      </c>
      <c r="D32" s="52" t="s">
        <v>64</v>
      </c>
      <c r="E32" s="53">
        <v>2000</v>
      </c>
      <c r="F32" s="53"/>
      <c r="G32" s="53"/>
      <c r="H32" s="53">
        <f>SUM(E32,F32)-G32</f>
        <v>2000</v>
      </c>
    </row>
    <row r="33" spans="1:8" ht="12.75">
      <c r="A33" s="13"/>
      <c r="B33" s="15">
        <v>71015</v>
      </c>
      <c r="C33" s="51"/>
      <c r="D33" s="52" t="s">
        <v>21</v>
      </c>
      <c r="E33" s="53">
        <f>E34+E35</f>
        <v>155400</v>
      </c>
      <c r="F33" s="53"/>
      <c r="G33" s="53"/>
      <c r="H33" s="53">
        <f>H34+H35</f>
        <v>155400</v>
      </c>
    </row>
    <row r="34" spans="1:8" ht="51">
      <c r="A34" s="13"/>
      <c r="B34" s="15"/>
      <c r="C34" s="54">
        <v>2110</v>
      </c>
      <c r="D34" s="55" t="s">
        <v>64</v>
      </c>
      <c r="E34" s="56">
        <v>151400</v>
      </c>
      <c r="F34" s="56"/>
      <c r="G34" s="56"/>
      <c r="H34" s="56">
        <f>SUM(E34,F34)-G34</f>
        <v>151400</v>
      </c>
    </row>
    <row r="35" spans="1:8" ht="63.75">
      <c r="A35" s="13"/>
      <c r="B35" s="15"/>
      <c r="C35" s="15">
        <v>6410</v>
      </c>
      <c r="D35" s="16" t="s">
        <v>63</v>
      </c>
      <c r="E35" s="17">
        <v>4000</v>
      </c>
      <c r="F35" s="17"/>
      <c r="G35" s="17"/>
      <c r="H35" s="17">
        <f>SUM(E35,F35)-G35</f>
        <v>4000</v>
      </c>
    </row>
    <row r="36" spans="1:8" ht="12.75">
      <c r="A36" s="10">
        <v>750</v>
      </c>
      <c r="B36" s="22"/>
      <c r="C36" s="22"/>
      <c r="D36" s="23" t="s">
        <v>22</v>
      </c>
      <c r="E36" s="2">
        <f>E37+E40+E46</f>
        <v>924680</v>
      </c>
      <c r="F36" s="2"/>
      <c r="G36" s="2"/>
      <c r="H36" s="2">
        <f>H37+H40+H46</f>
        <v>924680</v>
      </c>
    </row>
    <row r="37" spans="1:8" ht="12.75">
      <c r="A37" s="13"/>
      <c r="B37" s="15">
        <v>75011</v>
      </c>
      <c r="C37" s="15"/>
      <c r="D37" s="16" t="s">
        <v>23</v>
      </c>
      <c r="E37" s="17">
        <f>E38+E39</f>
        <v>161240</v>
      </c>
      <c r="F37" s="17"/>
      <c r="G37" s="17"/>
      <c r="H37" s="17">
        <f>H38+H39</f>
        <v>161240</v>
      </c>
    </row>
    <row r="38" spans="1:8" ht="51">
      <c r="A38" s="43"/>
      <c r="B38" s="33"/>
      <c r="C38" s="33">
        <v>2110</v>
      </c>
      <c r="D38" s="44" t="s">
        <v>64</v>
      </c>
      <c r="E38" s="45">
        <v>149600</v>
      </c>
      <c r="F38" s="45"/>
      <c r="G38" s="45"/>
      <c r="H38" s="45">
        <f>SUM(E38,F38)-G38</f>
        <v>149600</v>
      </c>
    </row>
    <row r="39" spans="1:8" ht="51">
      <c r="A39" s="28"/>
      <c r="B39" s="29"/>
      <c r="C39" s="29">
        <v>2120</v>
      </c>
      <c r="D39" s="32" t="s">
        <v>24</v>
      </c>
      <c r="E39" s="1">
        <v>11640</v>
      </c>
      <c r="F39" s="1"/>
      <c r="G39" s="1"/>
      <c r="H39" s="1">
        <f>SUM(E39,F39)-G39</f>
        <v>11640</v>
      </c>
    </row>
    <row r="40" spans="1:8" ht="12.75">
      <c r="A40" s="13"/>
      <c r="B40" s="15">
        <v>75020</v>
      </c>
      <c r="C40" s="59"/>
      <c r="D40" s="60" t="s">
        <v>25</v>
      </c>
      <c r="E40" s="61">
        <f>E41+E42+E43+E44+E45</f>
        <v>730440</v>
      </c>
      <c r="F40" s="61"/>
      <c r="G40" s="61"/>
      <c r="H40" s="61">
        <f>SUM(H41:H45)</f>
        <v>730440</v>
      </c>
    </row>
    <row r="41" spans="1:8" ht="25.5" hidden="1">
      <c r="A41" s="13"/>
      <c r="B41" s="15"/>
      <c r="C41" s="62" t="s">
        <v>84</v>
      </c>
      <c r="D41" s="52" t="s">
        <v>61</v>
      </c>
      <c r="E41" s="53"/>
      <c r="F41" s="53"/>
      <c r="G41" s="53"/>
      <c r="H41" s="53">
        <f>SUM(E41,F41)-G41</f>
        <v>0</v>
      </c>
    </row>
    <row r="42" spans="1:8" ht="12.75">
      <c r="A42" s="13"/>
      <c r="B42" s="15"/>
      <c r="C42" s="62" t="s">
        <v>78</v>
      </c>
      <c r="D42" s="52" t="s">
        <v>27</v>
      </c>
      <c r="E42" s="53">
        <v>2200</v>
      </c>
      <c r="F42" s="53"/>
      <c r="G42" s="53"/>
      <c r="H42" s="53">
        <f>SUM(E42,F42)-G42</f>
        <v>2200</v>
      </c>
    </row>
    <row r="43" spans="1:8" ht="12.75">
      <c r="A43" s="13"/>
      <c r="B43" s="15"/>
      <c r="C43" s="62" t="s">
        <v>79</v>
      </c>
      <c r="D43" s="52" t="s">
        <v>46</v>
      </c>
      <c r="E43" s="53">
        <v>100</v>
      </c>
      <c r="F43" s="53"/>
      <c r="G43" s="53"/>
      <c r="H43" s="53">
        <f>SUM(E43,F43)-G43</f>
        <v>100</v>
      </c>
    </row>
    <row r="44" spans="1:8" ht="25.5">
      <c r="A44" s="13"/>
      <c r="B44" s="15"/>
      <c r="C44" s="62" t="s">
        <v>82</v>
      </c>
      <c r="D44" s="52" t="s">
        <v>15</v>
      </c>
      <c r="E44" s="53">
        <f>477500+200000</f>
        <v>677500</v>
      </c>
      <c r="F44" s="53"/>
      <c r="G44" s="53"/>
      <c r="H44" s="53">
        <f>SUM(E44,F44)-G44</f>
        <v>677500</v>
      </c>
    </row>
    <row r="45" spans="1:8" ht="12.75">
      <c r="A45" s="13"/>
      <c r="B45" s="15"/>
      <c r="C45" s="62" t="s">
        <v>81</v>
      </c>
      <c r="D45" s="52" t="s">
        <v>29</v>
      </c>
      <c r="E45" s="53">
        <v>50640</v>
      </c>
      <c r="F45" s="53"/>
      <c r="G45" s="53"/>
      <c r="H45" s="53">
        <f>SUM(E45,F45)-G45</f>
        <v>50640</v>
      </c>
    </row>
    <row r="46" spans="1:8" ht="12.75">
      <c r="A46" s="13"/>
      <c r="B46" s="15">
        <v>75045</v>
      </c>
      <c r="C46" s="51"/>
      <c r="D46" s="52" t="s">
        <v>32</v>
      </c>
      <c r="E46" s="53">
        <f>E47+E48</f>
        <v>33000</v>
      </c>
      <c r="F46" s="53"/>
      <c r="G46" s="53"/>
      <c r="H46" s="53">
        <f>H47+H48</f>
        <v>33000</v>
      </c>
    </row>
    <row r="47" spans="1:8" ht="51">
      <c r="A47" s="13"/>
      <c r="B47" s="15"/>
      <c r="C47" s="51">
        <v>2110</v>
      </c>
      <c r="D47" s="52" t="s">
        <v>64</v>
      </c>
      <c r="E47" s="53">
        <v>25000</v>
      </c>
      <c r="F47" s="53"/>
      <c r="G47" s="53"/>
      <c r="H47" s="53">
        <f>SUM(E47,F47)-G47</f>
        <v>25000</v>
      </c>
    </row>
    <row r="48" spans="1:8" ht="51">
      <c r="A48" s="13"/>
      <c r="B48" s="15"/>
      <c r="C48" s="54">
        <v>2120</v>
      </c>
      <c r="D48" s="55" t="s">
        <v>24</v>
      </c>
      <c r="E48" s="56">
        <v>8000</v>
      </c>
      <c r="F48" s="56"/>
      <c r="G48" s="56"/>
      <c r="H48" s="56">
        <f>SUM(E48,F48)-G48</f>
        <v>8000</v>
      </c>
    </row>
    <row r="49" spans="1:8" ht="25.5">
      <c r="A49" s="10">
        <v>754</v>
      </c>
      <c r="B49" s="22"/>
      <c r="C49" s="22"/>
      <c r="D49" s="23" t="s">
        <v>33</v>
      </c>
      <c r="E49" s="2">
        <f>E53</f>
        <v>1944600</v>
      </c>
      <c r="F49" s="2"/>
      <c r="G49" s="2"/>
      <c r="H49" s="2">
        <f>SUM(H50,H53)</f>
        <v>1944600</v>
      </c>
    </row>
    <row r="50" spans="1:8" ht="12.75" hidden="1">
      <c r="A50" s="13"/>
      <c r="B50" s="15">
        <v>75405</v>
      </c>
      <c r="C50" s="15"/>
      <c r="D50" s="16" t="s">
        <v>34</v>
      </c>
      <c r="E50" s="17">
        <f>SUM(E51:E52)</f>
        <v>0</v>
      </c>
      <c r="F50" s="17"/>
      <c r="G50" s="17"/>
      <c r="H50" s="17">
        <f>SUM(H51:H52)</f>
        <v>0</v>
      </c>
    </row>
    <row r="51" spans="1:8" ht="12.75" hidden="1">
      <c r="A51" s="13"/>
      <c r="B51" s="15"/>
      <c r="C51" s="14" t="s">
        <v>30</v>
      </c>
      <c r="D51" s="16" t="s">
        <v>31</v>
      </c>
      <c r="E51" s="17"/>
      <c r="F51" s="17"/>
      <c r="G51" s="17"/>
      <c r="H51" s="17"/>
    </row>
    <row r="52" spans="1:8" ht="51" hidden="1">
      <c r="A52" s="13"/>
      <c r="B52" s="15"/>
      <c r="C52" s="15">
        <v>211</v>
      </c>
      <c r="D52" s="16" t="s">
        <v>64</v>
      </c>
      <c r="E52" s="17"/>
      <c r="F52" s="17"/>
      <c r="G52" s="17"/>
      <c r="H52" s="17"/>
    </row>
    <row r="53" spans="1:8" ht="25.5">
      <c r="A53" s="13"/>
      <c r="B53" s="15">
        <v>75411</v>
      </c>
      <c r="C53" s="59"/>
      <c r="D53" s="60" t="s">
        <v>35</v>
      </c>
      <c r="E53" s="61">
        <f>E54</f>
        <v>1944600</v>
      </c>
      <c r="F53" s="61"/>
      <c r="G53" s="61"/>
      <c r="H53" s="61">
        <f>SUM(H54:H54)</f>
        <v>1944600</v>
      </c>
    </row>
    <row r="54" spans="1:8" ht="51">
      <c r="A54" s="13"/>
      <c r="B54" s="15"/>
      <c r="C54" s="54">
        <v>2110</v>
      </c>
      <c r="D54" s="55" t="s">
        <v>64</v>
      </c>
      <c r="E54" s="56">
        <v>1944600</v>
      </c>
      <c r="F54" s="56"/>
      <c r="G54" s="56"/>
      <c r="H54" s="56">
        <f>SUM(E54,F54)-G54</f>
        <v>1944600</v>
      </c>
    </row>
    <row r="55" spans="1:8" ht="38.25">
      <c r="A55" s="10">
        <v>756</v>
      </c>
      <c r="B55" s="22"/>
      <c r="C55" s="22"/>
      <c r="D55" s="23" t="s">
        <v>36</v>
      </c>
      <c r="E55" s="2">
        <f>E56+E58</f>
        <v>3729463</v>
      </c>
      <c r="F55" s="2"/>
      <c r="G55" s="2"/>
      <c r="H55" s="2">
        <f>SUM(H56,H58)</f>
        <v>3729463</v>
      </c>
    </row>
    <row r="56" spans="1:8" ht="38.25">
      <c r="A56" s="13"/>
      <c r="B56" s="15">
        <v>75618</v>
      </c>
      <c r="C56" s="48"/>
      <c r="D56" s="49" t="s">
        <v>83</v>
      </c>
      <c r="E56" s="50">
        <f>E57</f>
        <v>1058236</v>
      </c>
      <c r="F56" s="50"/>
      <c r="G56" s="50"/>
      <c r="H56" s="50">
        <f>SUM(H57)</f>
        <v>1058236</v>
      </c>
    </row>
    <row r="57" spans="1:8" ht="12.75">
      <c r="A57" s="13"/>
      <c r="B57" s="15"/>
      <c r="C57" s="62" t="s">
        <v>88</v>
      </c>
      <c r="D57" s="52" t="s">
        <v>26</v>
      </c>
      <c r="E57" s="53">
        <v>1058236</v>
      </c>
      <c r="F57" s="53"/>
      <c r="G57" s="53"/>
      <c r="H57" s="53">
        <f>SUM(E57,F57)-G57</f>
        <v>1058236</v>
      </c>
    </row>
    <row r="58" spans="1:8" ht="25.5">
      <c r="A58" s="13"/>
      <c r="B58" s="15">
        <v>75622</v>
      </c>
      <c r="C58" s="51"/>
      <c r="D58" s="52" t="s">
        <v>37</v>
      </c>
      <c r="E58" s="53">
        <f>E59</f>
        <v>2671227</v>
      </c>
      <c r="F58" s="53"/>
      <c r="G58" s="53"/>
      <c r="H58" s="53">
        <f>SUM(H59)</f>
        <v>2671227</v>
      </c>
    </row>
    <row r="59" spans="1:8" ht="12.75">
      <c r="A59" s="13"/>
      <c r="B59" s="15"/>
      <c r="C59" s="57" t="s">
        <v>89</v>
      </c>
      <c r="D59" s="55" t="s">
        <v>38</v>
      </c>
      <c r="E59" s="56">
        <v>2671227</v>
      </c>
      <c r="F59" s="56"/>
      <c r="G59" s="56"/>
      <c r="H59" s="56">
        <f>SUM(E59,F59)-G59</f>
        <v>2671227</v>
      </c>
    </row>
    <row r="60" spans="1:8" ht="12.75">
      <c r="A60" s="10">
        <v>758</v>
      </c>
      <c r="B60" s="22"/>
      <c r="C60" s="22"/>
      <c r="D60" s="23" t="s">
        <v>39</v>
      </c>
      <c r="E60" s="2">
        <f>E61+E63+E65+E67</f>
        <v>20219600</v>
      </c>
      <c r="F60" s="2">
        <f>F61+F63+F65+F67</f>
        <v>743062</v>
      </c>
      <c r="G60" s="2"/>
      <c r="H60" s="2">
        <f>SUM(H61,H63,H65,H67)</f>
        <v>20962662</v>
      </c>
    </row>
    <row r="61" spans="1:8" ht="25.5">
      <c r="A61" s="13"/>
      <c r="B61" s="15">
        <v>75801</v>
      </c>
      <c r="C61" s="48"/>
      <c r="D61" s="49" t="s">
        <v>40</v>
      </c>
      <c r="E61" s="50">
        <f>E62</f>
        <v>15665010</v>
      </c>
      <c r="F61" s="50">
        <f>F62</f>
        <v>743062</v>
      </c>
      <c r="G61" s="50"/>
      <c r="H61" s="50">
        <f>SUM(H62)</f>
        <v>16408072</v>
      </c>
    </row>
    <row r="62" spans="1:8" ht="12.75">
      <c r="A62" s="13"/>
      <c r="B62" s="15"/>
      <c r="C62" s="51">
        <v>2920</v>
      </c>
      <c r="D62" s="52" t="s">
        <v>86</v>
      </c>
      <c r="E62" s="53">
        <v>15665010</v>
      </c>
      <c r="F62" s="53">
        <v>743062</v>
      </c>
      <c r="G62" s="53"/>
      <c r="H62" s="53">
        <f>SUM(E62,F62)-G62</f>
        <v>16408072</v>
      </c>
    </row>
    <row r="63" spans="1:8" ht="25.5">
      <c r="A63" s="13"/>
      <c r="B63" s="15">
        <v>75803</v>
      </c>
      <c r="C63" s="51"/>
      <c r="D63" s="52" t="s">
        <v>41</v>
      </c>
      <c r="E63" s="53">
        <f>E64</f>
        <v>2591692</v>
      </c>
      <c r="F63" s="53"/>
      <c r="G63" s="53"/>
      <c r="H63" s="53">
        <f>SUM(H64)</f>
        <v>2591692</v>
      </c>
    </row>
    <row r="64" spans="1:8" ht="12.75">
      <c r="A64" s="13"/>
      <c r="B64" s="15"/>
      <c r="C64" s="51">
        <v>2920</v>
      </c>
      <c r="D64" s="52" t="s">
        <v>86</v>
      </c>
      <c r="E64" s="53">
        <v>2591692</v>
      </c>
      <c r="F64" s="53"/>
      <c r="G64" s="53"/>
      <c r="H64" s="53">
        <f>SUM(E64,F64)-G64</f>
        <v>2591692</v>
      </c>
    </row>
    <row r="65" spans="1:8" s="39" customFormat="1" ht="19.5" customHeight="1">
      <c r="A65" s="37"/>
      <c r="B65" s="38">
        <v>75832</v>
      </c>
      <c r="C65" s="63"/>
      <c r="D65" s="64" t="s">
        <v>87</v>
      </c>
      <c r="E65" s="65">
        <f>E66</f>
        <v>1955739</v>
      </c>
      <c r="F65" s="65"/>
      <c r="G65" s="65"/>
      <c r="H65" s="65">
        <f>SUM(H66)</f>
        <v>1955739</v>
      </c>
    </row>
    <row r="66" spans="1:8" ht="12.75">
      <c r="A66" s="13"/>
      <c r="B66" s="15"/>
      <c r="C66" s="51">
        <v>2920</v>
      </c>
      <c r="D66" s="52" t="s">
        <v>86</v>
      </c>
      <c r="E66" s="53">
        <v>1955739</v>
      </c>
      <c r="F66" s="53"/>
      <c r="G66" s="53"/>
      <c r="H66" s="53">
        <f>SUM(E66,F66)-G66</f>
        <v>1955739</v>
      </c>
    </row>
    <row r="67" spans="1:8" ht="12.75">
      <c r="A67" s="13"/>
      <c r="B67" s="15">
        <v>75814</v>
      </c>
      <c r="C67" s="51"/>
      <c r="D67" s="52" t="s">
        <v>42</v>
      </c>
      <c r="E67" s="53">
        <f>E68</f>
        <v>7159</v>
      </c>
      <c r="F67" s="53"/>
      <c r="G67" s="53"/>
      <c r="H67" s="53">
        <f>SUM(H68)</f>
        <v>7159</v>
      </c>
    </row>
    <row r="68" spans="1:8" ht="12.75">
      <c r="A68" s="13"/>
      <c r="B68" s="15"/>
      <c r="C68" s="57" t="s">
        <v>81</v>
      </c>
      <c r="D68" s="55" t="s">
        <v>29</v>
      </c>
      <c r="E68" s="56">
        <v>7159</v>
      </c>
      <c r="F68" s="56"/>
      <c r="G68" s="56"/>
      <c r="H68" s="56">
        <f>SUM(E68,F68)-G68</f>
        <v>7159</v>
      </c>
    </row>
    <row r="69" spans="1:8" ht="12.75">
      <c r="A69" s="10">
        <v>801</v>
      </c>
      <c r="B69" s="22"/>
      <c r="C69" s="31"/>
      <c r="D69" s="23" t="s">
        <v>43</v>
      </c>
      <c r="E69" s="2">
        <f>E70+E74</f>
        <v>127323</v>
      </c>
      <c r="F69" s="2"/>
      <c r="G69" s="2"/>
      <c r="H69" s="2">
        <f>SUM(H70,H74,H79)</f>
        <v>127323</v>
      </c>
    </row>
    <row r="70" spans="1:8" ht="12.75">
      <c r="A70" s="28"/>
      <c r="B70" s="29">
        <v>80120</v>
      </c>
      <c r="C70" s="46"/>
      <c r="D70" s="32" t="s">
        <v>44</v>
      </c>
      <c r="E70" s="1">
        <f>E71</f>
        <v>10700</v>
      </c>
      <c r="F70" s="1"/>
      <c r="G70" s="1"/>
      <c r="H70" s="1">
        <f>SUM(H71:H73)</f>
        <v>10700</v>
      </c>
    </row>
    <row r="71" spans="1:8" ht="51">
      <c r="A71" s="13"/>
      <c r="B71" s="15"/>
      <c r="C71" s="66" t="s">
        <v>77</v>
      </c>
      <c r="D71" s="49" t="s">
        <v>48</v>
      </c>
      <c r="E71" s="50">
        <v>10700</v>
      </c>
      <c r="F71" s="50"/>
      <c r="G71" s="50"/>
      <c r="H71" s="50">
        <f>SUM(E71,F71)-G71</f>
        <v>10700</v>
      </c>
    </row>
    <row r="72" spans="1:8" ht="12.75" hidden="1">
      <c r="A72" s="13"/>
      <c r="B72" s="15"/>
      <c r="C72" s="62" t="s">
        <v>45</v>
      </c>
      <c r="D72" s="52" t="s">
        <v>46</v>
      </c>
      <c r="E72" s="53"/>
      <c r="F72" s="53"/>
      <c r="G72" s="53"/>
      <c r="H72" s="53"/>
    </row>
    <row r="73" spans="1:8" ht="12.75" hidden="1">
      <c r="A73" s="13"/>
      <c r="B73" s="15"/>
      <c r="C73" s="62" t="s">
        <v>30</v>
      </c>
      <c r="D73" s="52" t="s">
        <v>31</v>
      </c>
      <c r="E73" s="53"/>
      <c r="F73" s="53"/>
      <c r="G73" s="53"/>
      <c r="H73" s="53"/>
    </row>
    <row r="74" spans="1:8" ht="12.75">
      <c r="A74" s="13"/>
      <c r="B74" s="15">
        <v>80130</v>
      </c>
      <c r="C74" s="62"/>
      <c r="D74" s="52" t="s">
        <v>47</v>
      </c>
      <c r="E74" s="53">
        <f>E75+E76+E77+E78</f>
        <v>116623</v>
      </c>
      <c r="F74" s="53"/>
      <c r="G74" s="53"/>
      <c r="H74" s="53">
        <f>SUM(H75:H78)</f>
        <v>116623</v>
      </c>
    </row>
    <row r="75" spans="1:8" ht="12.75">
      <c r="A75" s="13"/>
      <c r="B75" s="15"/>
      <c r="C75" s="62" t="s">
        <v>78</v>
      </c>
      <c r="D75" s="52" t="s">
        <v>27</v>
      </c>
      <c r="E75" s="53">
        <v>600</v>
      </c>
      <c r="F75" s="53"/>
      <c r="G75" s="53"/>
      <c r="H75" s="53">
        <f>SUM(E75,F75)-G75</f>
        <v>600</v>
      </c>
    </row>
    <row r="76" spans="1:8" ht="51">
      <c r="A76" s="13"/>
      <c r="B76" s="15"/>
      <c r="C76" s="62" t="s">
        <v>77</v>
      </c>
      <c r="D76" s="52" t="s">
        <v>48</v>
      </c>
      <c r="E76" s="53">
        <v>106905</v>
      </c>
      <c r="F76" s="53"/>
      <c r="G76" s="53"/>
      <c r="H76" s="53">
        <f>SUM(E76,F76)-G76</f>
        <v>106905</v>
      </c>
    </row>
    <row r="77" spans="1:8" ht="12.75">
      <c r="A77" s="43"/>
      <c r="B77" s="33"/>
      <c r="C77" s="57" t="s">
        <v>79</v>
      </c>
      <c r="D77" s="55" t="s">
        <v>46</v>
      </c>
      <c r="E77" s="56">
        <v>8358</v>
      </c>
      <c r="F77" s="56"/>
      <c r="G77" s="56"/>
      <c r="H77" s="56">
        <f>SUM(E77,F77)-G77</f>
        <v>8358</v>
      </c>
    </row>
    <row r="78" spans="1:8" ht="12.75">
      <c r="A78" s="13"/>
      <c r="B78" s="15"/>
      <c r="C78" s="14" t="s">
        <v>80</v>
      </c>
      <c r="D78" s="16" t="s">
        <v>31</v>
      </c>
      <c r="E78" s="17">
        <v>760</v>
      </c>
      <c r="F78" s="17"/>
      <c r="G78" s="17"/>
      <c r="H78" s="17">
        <f>SUM(E78,F78)-G78</f>
        <v>760</v>
      </c>
    </row>
    <row r="79" spans="1:8" s="21" customFormat="1" ht="12.75" hidden="1">
      <c r="A79" s="13"/>
      <c r="B79" s="13">
        <v>80195</v>
      </c>
      <c r="C79" s="19"/>
      <c r="D79" s="20" t="s">
        <v>60</v>
      </c>
      <c r="E79" s="18">
        <f>SUM(E80)</f>
        <v>0</v>
      </c>
      <c r="F79" s="18"/>
      <c r="G79" s="18"/>
      <c r="H79" s="18">
        <f>SUM(H80)</f>
        <v>0</v>
      </c>
    </row>
    <row r="80" spans="1:8" s="21" customFormat="1" ht="38.25" hidden="1">
      <c r="A80" s="13"/>
      <c r="B80" s="13"/>
      <c r="C80" s="19">
        <v>213</v>
      </c>
      <c r="D80" s="16" t="s">
        <v>65</v>
      </c>
      <c r="E80" s="18"/>
      <c r="F80" s="18"/>
      <c r="G80" s="18"/>
      <c r="H80" s="18"/>
    </row>
    <row r="81" spans="1:8" ht="12.75">
      <c r="A81" s="10">
        <v>851</v>
      </c>
      <c r="B81" s="22"/>
      <c r="C81" s="22"/>
      <c r="D81" s="23" t="s">
        <v>49</v>
      </c>
      <c r="E81" s="2">
        <f>E82</f>
        <v>865006</v>
      </c>
      <c r="F81" s="2"/>
      <c r="G81" s="2"/>
      <c r="H81" s="2">
        <f>+H82</f>
        <v>865006</v>
      </c>
    </row>
    <row r="82" spans="1:8" ht="38.25">
      <c r="A82" s="13"/>
      <c r="B82" s="15">
        <v>85156</v>
      </c>
      <c r="C82" s="48"/>
      <c r="D82" s="49" t="s">
        <v>50</v>
      </c>
      <c r="E82" s="50">
        <f>E83</f>
        <v>865006</v>
      </c>
      <c r="F82" s="50"/>
      <c r="G82" s="50"/>
      <c r="H82" s="50">
        <f>H83</f>
        <v>865006</v>
      </c>
    </row>
    <row r="83" spans="1:8" ht="51">
      <c r="A83" s="13"/>
      <c r="B83" s="15"/>
      <c r="C83" s="54">
        <v>2110</v>
      </c>
      <c r="D83" s="55" t="s">
        <v>64</v>
      </c>
      <c r="E83" s="56">
        <v>865006</v>
      </c>
      <c r="F83" s="56"/>
      <c r="G83" s="56"/>
      <c r="H83" s="56">
        <f>SUM(E83,F83)-G83</f>
        <v>865006</v>
      </c>
    </row>
    <row r="84" spans="1:8" ht="12.75">
      <c r="A84" s="10">
        <v>852</v>
      </c>
      <c r="B84" s="22"/>
      <c r="C84" s="22"/>
      <c r="D84" s="23" t="s">
        <v>76</v>
      </c>
      <c r="E84" s="2">
        <f>E85+E89</f>
        <v>1241300</v>
      </c>
      <c r="F84" s="2"/>
      <c r="G84" s="2"/>
      <c r="H84" s="2">
        <f>SUM(H85,H89)</f>
        <v>1241300</v>
      </c>
    </row>
    <row r="85" spans="1:8" ht="12.75">
      <c r="A85" s="13"/>
      <c r="B85" s="15">
        <v>85201</v>
      </c>
      <c r="C85" s="48"/>
      <c r="D85" s="49" t="s">
        <v>51</v>
      </c>
      <c r="E85" s="50">
        <f>E86+E87+E88</f>
        <v>1228900</v>
      </c>
      <c r="F85" s="50"/>
      <c r="G85" s="50"/>
      <c r="H85" s="50">
        <f>SUM(H86:H88)</f>
        <v>1228900</v>
      </c>
    </row>
    <row r="86" spans="1:8" ht="12.75">
      <c r="A86" s="13"/>
      <c r="B86" s="15"/>
      <c r="C86" s="62" t="s">
        <v>79</v>
      </c>
      <c r="D86" s="52" t="s">
        <v>46</v>
      </c>
      <c r="E86" s="53">
        <v>9384</v>
      </c>
      <c r="F86" s="53"/>
      <c r="G86" s="53"/>
      <c r="H86" s="53">
        <f>SUM(E86,F86)-G86</f>
        <v>9384</v>
      </c>
    </row>
    <row r="87" spans="1:8" ht="12.75">
      <c r="A87" s="13"/>
      <c r="B87" s="15"/>
      <c r="C87" s="62" t="s">
        <v>80</v>
      </c>
      <c r="D87" s="52" t="s">
        <v>31</v>
      </c>
      <c r="E87" s="53">
        <v>3316</v>
      </c>
      <c r="F87" s="53"/>
      <c r="G87" s="53"/>
      <c r="H87" s="53">
        <f>SUM(E87,F87)-G87</f>
        <v>3316</v>
      </c>
    </row>
    <row r="88" spans="1:8" ht="38.25">
      <c r="A88" s="13"/>
      <c r="B88" s="15"/>
      <c r="C88" s="51">
        <v>2130</v>
      </c>
      <c r="D88" s="52" t="s">
        <v>65</v>
      </c>
      <c r="E88" s="53">
        <v>1216200</v>
      </c>
      <c r="F88" s="53"/>
      <c r="G88" s="53"/>
      <c r="H88" s="53">
        <f>SUM(E88,F88)-G88</f>
        <v>1216200</v>
      </c>
    </row>
    <row r="89" spans="1:8" ht="25.5">
      <c r="A89" s="13"/>
      <c r="B89" s="15">
        <v>85216</v>
      </c>
      <c r="C89" s="51"/>
      <c r="D89" s="52" t="s">
        <v>74</v>
      </c>
      <c r="E89" s="53">
        <f>E91</f>
        <v>12400</v>
      </c>
      <c r="F89" s="53"/>
      <c r="G89" s="53"/>
      <c r="H89" s="53">
        <f>SUM(H90:H91)</f>
        <v>12400</v>
      </c>
    </row>
    <row r="90" spans="1:8" ht="12.75" hidden="1">
      <c r="A90" s="13"/>
      <c r="B90" s="15"/>
      <c r="C90" s="67" t="s">
        <v>30</v>
      </c>
      <c r="D90" s="68" t="s">
        <v>31</v>
      </c>
      <c r="E90" s="58"/>
      <c r="F90" s="58"/>
      <c r="G90" s="58"/>
      <c r="H90" s="58"/>
    </row>
    <row r="91" spans="1:8" ht="51">
      <c r="A91" s="13"/>
      <c r="B91" s="15"/>
      <c r="C91" s="29">
        <v>2110</v>
      </c>
      <c r="D91" s="32" t="s">
        <v>64</v>
      </c>
      <c r="E91" s="1">
        <v>12400</v>
      </c>
      <c r="F91" s="1"/>
      <c r="G91" s="1"/>
      <c r="H91" s="1">
        <f>SUM(E91,F91)-G91</f>
        <v>12400</v>
      </c>
    </row>
    <row r="92" spans="1:8" ht="25.5">
      <c r="A92" s="10">
        <v>853</v>
      </c>
      <c r="B92" s="22"/>
      <c r="C92" s="22"/>
      <c r="D92" s="23" t="s">
        <v>75</v>
      </c>
      <c r="E92" s="2">
        <f>E93</f>
        <v>83500</v>
      </c>
      <c r="F92" s="2"/>
      <c r="G92" s="2"/>
      <c r="H92" s="2">
        <f>SUM(H94:H96)</f>
        <v>83500</v>
      </c>
    </row>
    <row r="93" spans="1:8" ht="25.5">
      <c r="A93" s="28"/>
      <c r="B93" s="29">
        <v>85321</v>
      </c>
      <c r="C93" s="29"/>
      <c r="D93" s="32" t="s">
        <v>52</v>
      </c>
      <c r="E93" s="1">
        <f>E95+E96</f>
        <v>83500</v>
      </c>
      <c r="F93" s="1"/>
      <c r="G93" s="1"/>
      <c r="H93" s="1">
        <f>SUM(H94:H96)</f>
        <v>83500</v>
      </c>
    </row>
    <row r="94" spans="1:8" ht="12.75" hidden="1">
      <c r="A94" s="13"/>
      <c r="B94" s="15"/>
      <c r="C94" s="69" t="s">
        <v>30</v>
      </c>
      <c r="D94" s="60" t="s">
        <v>31</v>
      </c>
      <c r="E94" s="61"/>
      <c r="F94" s="61"/>
      <c r="G94" s="61"/>
      <c r="H94" s="61"/>
    </row>
    <row r="95" spans="1:8" ht="51">
      <c r="A95" s="13"/>
      <c r="B95" s="15"/>
      <c r="C95" s="51">
        <v>2110</v>
      </c>
      <c r="D95" s="52" t="s">
        <v>64</v>
      </c>
      <c r="E95" s="53">
        <v>83100</v>
      </c>
      <c r="F95" s="53"/>
      <c r="G95" s="53"/>
      <c r="H95" s="53">
        <f>SUM(E95,F95)-G95</f>
        <v>83100</v>
      </c>
    </row>
    <row r="96" spans="1:8" ht="12.75">
      <c r="A96" s="13"/>
      <c r="B96" s="15"/>
      <c r="C96" s="67" t="s">
        <v>80</v>
      </c>
      <c r="D96" s="68" t="s">
        <v>31</v>
      </c>
      <c r="E96" s="58">
        <v>400</v>
      </c>
      <c r="F96" s="58"/>
      <c r="G96" s="58"/>
      <c r="H96" s="58">
        <f>SUM(E96,F96)-G96</f>
        <v>400</v>
      </c>
    </row>
    <row r="97" spans="1:8" ht="12.75" hidden="1">
      <c r="A97" s="13"/>
      <c r="B97" s="15"/>
      <c r="C97" s="15"/>
      <c r="D97" s="16"/>
      <c r="E97" s="17">
        <f>SUM(E98)</f>
        <v>0</v>
      </c>
      <c r="F97" s="17"/>
      <c r="G97" s="17"/>
      <c r="H97" s="17">
        <f>SUM(H98)</f>
        <v>0</v>
      </c>
    </row>
    <row r="98" spans="1:8" ht="12.75" hidden="1">
      <c r="A98" s="13"/>
      <c r="B98" s="15"/>
      <c r="C98" s="15"/>
      <c r="D98" s="16"/>
      <c r="E98" s="17"/>
      <c r="F98" s="17"/>
      <c r="G98" s="17"/>
      <c r="H98" s="17"/>
    </row>
    <row r="99" spans="1:8" ht="12.75" hidden="1">
      <c r="A99" s="13"/>
      <c r="B99" s="15">
        <v>85333</v>
      </c>
      <c r="C99" s="15"/>
      <c r="D99" s="16" t="s">
        <v>53</v>
      </c>
      <c r="E99" s="17">
        <f>SUM(E100:E103)</f>
        <v>0</v>
      </c>
      <c r="F99" s="17"/>
      <c r="G99" s="17"/>
      <c r="H99" s="17">
        <f>SUM(H100:H103)</f>
        <v>0</v>
      </c>
    </row>
    <row r="100" spans="1:8" ht="12.75" hidden="1">
      <c r="A100" s="13"/>
      <c r="B100" s="15"/>
      <c r="C100" s="14" t="s">
        <v>28</v>
      </c>
      <c r="D100" s="16" t="s">
        <v>29</v>
      </c>
      <c r="E100" s="17"/>
      <c r="F100" s="17"/>
      <c r="G100" s="17"/>
      <c r="H100" s="17"/>
    </row>
    <row r="101" spans="1:8" ht="12.75" hidden="1">
      <c r="A101" s="13"/>
      <c r="B101" s="15"/>
      <c r="C101" s="14" t="s">
        <v>30</v>
      </c>
      <c r="D101" s="16" t="s">
        <v>31</v>
      </c>
      <c r="E101" s="17"/>
      <c r="F101" s="17"/>
      <c r="G101" s="17"/>
      <c r="H101" s="17"/>
    </row>
    <row r="102" spans="1:8" ht="51" hidden="1">
      <c r="A102" s="13"/>
      <c r="B102" s="15"/>
      <c r="C102" s="15">
        <v>211</v>
      </c>
      <c r="D102" s="16" t="s">
        <v>64</v>
      </c>
      <c r="E102" s="17"/>
      <c r="F102" s="17"/>
      <c r="G102" s="17"/>
      <c r="H102" s="17"/>
    </row>
    <row r="103" spans="1:8" ht="38.25" hidden="1">
      <c r="A103" s="13"/>
      <c r="B103" s="15"/>
      <c r="C103" s="15">
        <v>213</v>
      </c>
      <c r="D103" s="16" t="s">
        <v>65</v>
      </c>
      <c r="E103" s="17"/>
      <c r="F103" s="17"/>
      <c r="G103" s="17"/>
      <c r="H103" s="17"/>
    </row>
    <row r="104" spans="1:8" ht="12.75" hidden="1">
      <c r="A104" s="13"/>
      <c r="B104" s="15">
        <v>85395</v>
      </c>
      <c r="C104" s="15"/>
      <c r="D104" s="16" t="s">
        <v>60</v>
      </c>
      <c r="E104" s="17">
        <f>SUM(E105)</f>
        <v>0</v>
      </c>
      <c r="F104" s="17"/>
      <c r="G104" s="17"/>
      <c r="H104" s="17">
        <f>SUM(H105)</f>
        <v>0</v>
      </c>
    </row>
    <row r="105" spans="1:8" ht="38.25" hidden="1">
      <c r="A105" s="13"/>
      <c r="B105" s="15"/>
      <c r="C105" s="15">
        <v>213</v>
      </c>
      <c r="D105" s="16" t="s">
        <v>65</v>
      </c>
      <c r="E105" s="17"/>
      <c r="F105" s="17"/>
      <c r="G105" s="17"/>
      <c r="H105" s="17"/>
    </row>
    <row r="106" spans="1:8" ht="12.75">
      <c r="A106" s="10">
        <v>854</v>
      </c>
      <c r="B106" s="22"/>
      <c r="C106" s="22"/>
      <c r="D106" s="23" t="s">
        <v>54</v>
      </c>
      <c r="E106" s="2">
        <f>E107+E113+E116</f>
        <v>127332</v>
      </c>
      <c r="F106" s="2"/>
      <c r="G106" s="2"/>
      <c r="H106" s="2">
        <f>SUM(H107,H113,H116,H111)</f>
        <v>127332</v>
      </c>
    </row>
    <row r="107" spans="1:8" ht="12.75">
      <c r="A107" s="13"/>
      <c r="B107" s="15">
        <v>85403</v>
      </c>
      <c r="C107" s="15"/>
      <c r="D107" s="16" t="s">
        <v>55</v>
      </c>
      <c r="E107" s="17">
        <f>E108+E109</f>
        <v>29313</v>
      </c>
      <c r="F107" s="17"/>
      <c r="G107" s="17"/>
      <c r="H107" s="17">
        <f>SUM(H108:H110)</f>
        <v>29313</v>
      </c>
    </row>
    <row r="108" spans="1:8" ht="12.75">
      <c r="A108" s="13"/>
      <c r="B108" s="15"/>
      <c r="C108" s="62" t="s">
        <v>78</v>
      </c>
      <c r="D108" s="52" t="s">
        <v>27</v>
      </c>
      <c r="E108" s="53">
        <v>199</v>
      </c>
      <c r="F108" s="53"/>
      <c r="G108" s="53"/>
      <c r="H108" s="53">
        <f>SUM(E108,F108)-G108</f>
        <v>199</v>
      </c>
    </row>
    <row r="109" spans="1:8" ht="12.75">
      <c r="A109" s="13"/>
      <c r="B109" s="15"/>
      <c r="C109" s="62" t="s">
        <v>79</v>
      </c>
      <c r="D109" s="52" t="s">
        <v>46</v>
      </c>
      <c r="E109" s="53">
        <v>29114</v>
      </c>
      <c r="F109" s="53"/>
      <c r="G109" s="53"/>
      <c r="H109" s="53">
        <f>SUM(E109,F109)-G109</f>
        <v>29114</v>
      </c>
    </row>
    <row r="110" spans="1:8" ht="12.75" hidden="1">
      <c r="A110" s="13"/>
      <c r="B110" s="15"/>
      <c r="C110" s="62" t="s">
        <v>28</v>
      </c>
      <c r="D110" s="52" t="s">
        <v>29</v>
      </c>
      <c r="E110" s="53"/>
      <c r="F110" s="53"/>
      <c r="G110" s="53"/>
      <c r="H110" s="53"/>
    </row>
    <row r="111" spans="1:8" ht="25.5" hidden="1">
      <c r="A111" s="13"/>
      <c r="B111" s="15">
        <v>85406</v>
      </c>
      <c r="C111" s="62"/>
      <c r="D111" s="52" t="s">
        <v>59</v>
      </c>
      <c r="E111" s="53">
        <f>SUM(E112)</f>
        <v>0</v>
      </c>
      <c r="F111" s="53"/>
      <c r="G111" s="53"/>
      <c r="H111" s="53">
        <f>SUM(H112)</f>
        <v>0</v>
      </c>
    </row>
    <row r="112" spans="1:8" ht="12.75" hidden="1">
      <c r="A112" s="13"/>
      <c r="B112" s="15"/>
      <c r="C112" s="62" t="s">
        <v>30</v>
      </c>
      <c r="D112" s="52" t="s">
        <v>31</v>
      </c>
      <c r="E112" s="53"/>
      <c r="F112" s="53"/>
      <c r="G112" s="53"/>
      <c r="H112" s="53"/>
    </row>
    <row r="113" spans="1:8" ht="12.75">
      <c r="A113" s="13"/>
      <c r="B113" s="15">
        <v>85407</v>
      </c>
      <c r="C113" s="51"/>
      <c r="D113" s="52" t="s">
        <v>56</v>
      </c>
      <c r="E113" s="53">
        <f>E114</f>
        <v>3500</v>
      </c>
      <c r="F113" s="53"/>
      <c r="G113" s="53"/>
      <c r="H113" s="53">
        <f>SUM(H114:H115)</f>
        <v>3500</v>
      </c>
    </row>
    <row r="114" spans="1:8" ht="12.75">
      <c r="A114" s="13"/>
      <c r="B114" s="15"/>
      <c r="C114" s="62" t="s">
        <v>79</v>
      </c>
      <c r="D114" s="52" t="s">
        <v>46</v>
      </c>
      <c r="E114" s="53">
        <v>3500</v>
      </c>
      <c r="F114" s="53"/>
      <c r="G114" s="53"/>
      <c r="H114" s="53">
        <f>SUM(E114,F114)-G114</f>
        <v>3500</v>
      </c>
    </row>
    <row r="115" spans="1:8" ht="12.75" hidden="1">
      <c r="A115" s="13"/>
      <c r="B115" s="15"/>
      <c r="C115" s="62" t="s">
        <v>30</v>
      </c>
      <c r="D115" s="52" t="s">
        <v>31</v>
      </c>
      <c r="E115" s="53"/>
      <c r="F115" s="53"/>
      <c r="G115" s="53"/>
      <c r="H115" s="53"/>
    </row>
    <row r="116" spans="1:8" ht="12.75">
      <c r="A116" s="13"/>
      <c r="B116" s="15">
        <v>85410</v>
      </c>
      <c r="C116" s="51"/>
      <c r="D116" s="52" t="s">
        <v>57</v>
      </c>
      <c r="E116" s="53">
        <f>E117+E118</f>
        <v>94519</v>
      </c>
      <c r="F116" s="53"/>
      <c r="G116" s="53"/>
      <c r="H116" s="53">
        <f>SUM(H117:H119)</f>
        <v>94519</v>
      </c>
    </row>
    <row r="117" spans="1:8" ht="51">
      <c r="A117" s="13"/>
      <c r="B117" s="15"/>
      <c r="C117" s="62" t="s">
        <v>77</v>
      </c>
      <c r="D117" s="52" t="s">
        <v>48</v>
      </c>
      <c r="E117" s="53">
        <v>57640</v>
      </c>
      <c r="F117" s="53"/>
      <c r="G117" s="53"/>
      <c r="H117" s="53">
        <f>SUM(E117,F117)-G117</f>
        <v>57640</v>
      </c>
    </row>
    <row r="118" spans="1:8" ht="12.75">
      <c r="A118" s="13"/>
      <c r="B118" s="15"/>
      <c r="C118" s="14" t="s">
        <v>79</v>
      </c>
      <c r="D118" s="16" t="s">
        <v>46</v>
      </c>
      <c r="E118" s="17">
        <v>36879</v>
      </c>
      <c r="F118" s="17"/>
      <c r="G118" s="17"/>
      <c r="H118" s="17">
        <f>SUM(E118,F118)-G118</f>
        <v>36879</v>
      </c>
    </row>
    <row r="119" spans="1:8" ht="12.75" hidden="1">
      <c r="A119" s="13"/>
      <c r="B119" s="15"/>
      <c r="C119" s="14" t="s">
        <v>28</v>
      </c>
      <c r="D119" s="16" t="s">
        <v>29</v>
      </c>
      <c r="E119" s="17"/>
      <c r="F119" s="17"/>
      <c r="G119" s="17"/>
      <c r="H119" s="17"/>
    </row>
    <row r="120" spans="1:8" ht="26.25" customHeight="1">
      <c r="A120" s="10"/>
      <c r="B120" s="22"/>
      <c r="C120" s="22"/>
      <c r="D120" s="23" t="s">
        <v>58</v>
      </c>
      <c r="E120" s="2">
        <f>E106+E92+E84+E81+E69+E60+E55+E49+E36+E28+E24+E20+E17+E10</f>
        <v>29839979</v>
      </c>
      <c r="F120" s="2">
        <f>F106+F92+F84+F81+F69+F60+F55+F49+F36+F28+F24+F20+F17+F10</f>
        <v>743062</v>
      </c>
      <c r="G120" s="2"/>
      <c r="H120" s="2">
        <f>SUM(H10,H17,H20,H24,H28,H36,H49,H55,H60,H69,H81,H84,H92,H106)</f>
        <v>30583041</v>
      </c>
    </row>
    <row r="121" spans="1:8" ht="12.75">
      <c r="A121" s="24"/>
      <c r="B121" s="25"/>
      <c r="C121" s="25"/>
      <c r="D121" s="4"/>
      <c r="E121" s="26"/>
      <c r="F121" s="26"/>
      <c r="G121" s="26"/>
      <c r="H121" s="26"/>
    </row>
    <row r="122" spans="1:8" ht="12.75">
      <c r="A122" s="24"/>
      <c r="B122" s="25"/>
      <c r="C122" s="25"/>
      <c r="D122" s="4"/>
      <c r="E122" s="26"/>
      <c r="F122" s="26"/>
      <c r="G122" s="26"/>
      <c r="H122" s="26"/>
    </row>
    <row r="123" spans="1:8" ht="12.75">
      <c r="A123" s="24"/>
      <c r="B123" s="25"/>
      <c r="C123" s="25"/>
      <c r="D123" s="4"/>
      <c r="E123" s="26"/>
      <c r="F123" s="26"/>
      <c r="G123" s="26"/>
      <c r="H123" s="26"/>
    </row>
    <row r="124" spans="1:8" ht="12.75" hidden="1" outlineLevel="1">
      <c r="A124" s="24"/>
      <c r="B124" s="25"/>
      <c r="C124" s="25">
        <v>211</v>
      </c>
      <c r="D124" s="4"/>
      <c r="E124" s="26">
        <f>SUM(E12,E19,E27,E30,E32,E34,E38,E47,E54,E83,E91,E95)</f>
        <v>3529581</v>
      </c>
      <c r="F124" s="26"/>
      <c r="G124" s="26"/>
      <c r="H124" s="26">
        <f>SUM(H12,H19,H27,H30,H32,H34,H38,H47,H54,H83,H91,H95)</f>
        <v>3529581</v>
      </c>
    </row>
    <row r="125" spans="1:8" ht="12.75" hidden="1" outlineLevel="1">
      <c r="A125" s="24"/>
      <c r="B125" s="25"/>
      <c r="C125" s="25">
        <v>212</v>
      </c>
      <c r="D125" s="4"/>
      <c r="E125" s="26">
        <f>SUM(E16,E39,E48)</f>
        <v>34640</v>
      </c>
      <c r="F125" s="26"/>
      <c r="G125" s="26"/>
      <c r="H125" s="26">
        <f>SUM(H16,H39,H48)</f>
        <v>34640</v>
      </c>
    </row>
    <row r="126" spans="1:8" ht="12.75" hidden="1" outlineLevel="1">
      <c r="A126" s="24"/>
      <c r="B126" s="25"/>
      <c r="C126" s="25">
        <v>213</v>
      </c>
      <c r="D126" s="4"/>
      <c r="E126" s="26">
        <f>SUM(E88)</f>
        <v>1216200</v>
      </c>
      <c r="F126" s="26"/>
      <c r="G126" s="26"/>
      <c r="H126" s="26">
        <f>SUM(H88)</f>
        <v>1216200</v>
      </c>
    </row>
    <row r="127" spans="1:8" ht="12.75" hidden="1" outlineLevel="1">
      <c r="A127" s="24"/>
      <c r="B127" s="25"/>
      <c r="C127" s="25">
        <v>641</v>
      </c>
      <c r="D127" s="4"/>
      <c r="E127" s="26">
        <f>SUM(E35)</f>
        <v>4000</v>
      </c>
      <c r="F127" s="26"/>
      <c r="G127" s="26"/>
      <c r="H127" s="26">
        <f>SUM(H35)</f>
        <v>4000</v>
      </c>
    </row>
    <row r="128" spans="4:8" ht="12.75" hidden="1" outlineLevel="1">
      <c r="D128" s="27" t="s">
        <v>69</v>
      </c>
      <c r="E128" s="3">
        <f>SUM(E124:E127)</f>
        <v>4784421</v>
      </c>
      <c r="H128" s="3">
        <f>SUM(H124:H127)</f>
        <v>4784421</v>
      </c>
    </row>
    <row r="129" spans="4:8" ht="12.75" hidden="1" outlineLevel="1">
      <c r="D129" s="8" t="s">
        <v>67</v>
      </c>
      <c r="E129" s="3">
        <f>SUM(E62,E64,E66)</f>
        <v>20212441</v>
      </c>
      <c r="H129" s="3">
        <f>SUM(H62,H64,H66)</f>
        <v>20955503</v>
      </c>
    </row>
    <row r="130" spans="4:8" ht="12.75" hidden="1" outlineLevel="1">
      <c r="D130" s="8" t="s">
        <v>68</v>
      </c>
      <c r="E130" s="3">
        <f>SUM(E59)</f>
        <v>2671227</v>
      </c>
      <c r="H130" s="3">
        <f>SUM(H59)</f>
        <v>2671227</v>
      </c>
    </row>
    <row r="131" spans="4:8" ht="12.75" hidden="1" outlineLevel="1">
      <c r="D131" s="8" t="s">
        <v>66</v>
      </c>
      <c r="E131" s="3">
        <f>SUM(E128:E130)</f>
        <v>27668089</v>
      </c>
      <c r="H131" s="3">
        <f>SUM(H128:H130)</f>
        <v>28411151</v>
      </c>
    </row>
    <row r="132" spans="4:8" ht="12.75" hidden="1" outlineLevel="1">
      <c r="D132" s="35" t="s">
        <v>85</v>
      </c>
      <c r="E132" s="36">
        <f>E120-E131</f>
        <v>2171890</v>
      </c>
      <c r="F132" s="36"/>
      <c r="G132" s="36"/>
      <c r="H132" s="36">
        <f>H120-H131</f>
        <v>2171890</v>
      </c>
    </row>
    <row r="133" ht="12.75" hidden="1" outlineLevel="1"/>
    <row r="134" spans="3:8" ht="12.75" hidden="1" outlineLevel="1">
      <c r="C134" s="40"/>
      <c r="D134" s="41" t="s">
        <v>90</v>
      </c>
      <c r="E134" s="42">
        <f>SUM(E131:E132)</f>
        <v>29839979</v>
      </c>
      <c r="F134" s="42"/>
      <c r="G134" s="42"/>
      <c r="H134" s="42">
        <f>SUM(H131:H132)</f>
        <v>30583041</v>
      </c>
    </row>
    <row r="135" ht="12.75" hidden="1" outlineLevel="1"/>
    <row r="136" ht="12.75" collapsed="1"/>
  </sheetData>
  <mergeCells count="10">
    <mergeCell ref="A7:E7"/>
    <mergeCell ref="C8:D8"/>
    <mergeCell ref="E1:F1"/>
    <mergeCell ref="E2:F2"/>
    <mergeCell ref="E3:F3"/>
    <mergeCell ref="E4:F4"/>
    <mergeCell ref="G1:H1"/>
    <mergeCell ref="G2:H2"/>
    <mergeCell ref="G3:H3"/>
    <mergeCell ref="G4:H4"/>
  </mergeCells>
  <printOptions horizontalCentered="1"/>
  <pageMargins left="0.984251968503937" right="0.7874015748031497" top="0.5905511811023623" bottom="0.7874015748031497" header="0.5118110236220472" footer="0.5118110236220472"/>
  <pageSetup horizontalDpi="300" verticalDpi="300" orientation="portrait" paperSize="9" scale="70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Grażyna Urbanek</dc:creator>
  <cp:keywords/>
  <dc:description/>
  <cp:lastModifiedBy>*</cp:lastModifiedBy>
  <cp:lastPrinted>2004-04-29T07:52:37Z</cp:lastPrinted>
  <dcterms:created xsi:type="dcterms:W3CDTF">2001-11-04T12:47:02Z</dcterms:created>
  <dcterms:modified xsi:type="dcterms:W3CDTF">2004-04-29T07:54:25Z</dcterms:modified>
  <cp:category/>
  <cp:version/>
  <cp:contentType/>
  <cp:contentStatus/>
</cp:coreProperties>
</file>