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majatkowe" sheetId="1" r:id="rId1"/>
    <sheet name="geodezja" sheetId="2" r:id="rId2"/>
    <sheet name="ochrona srodowiska" sheetId="3" r:id="rId3"/>
  </sheets>
  <definedNames/>
  <calcPr fullCalcOnLoad="1"/>
</workbook>
</file>

<file path=xl/sharedStrings.xml><?xml version="1.0" encoding="utf-8"?>
<sst xmlns="http://schemas.openxmlformats.org/spreadsheetml/2006/main" count="136" uniqueCount="94">
  <si>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</si>
  <si>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</si>
  <si>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</si>
  <si>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</si>
  <si>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</si>
  <si>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</si>
  <si>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</si>
  <si>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</si>
  <si>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Plan przed zmianą</t>
  </si>
  <si>
    <t>Zakup sprzętu komputerowego dla  Powiatowego Ispetkoratu Nadzoru Budowlanego w Złotowie</t>
  </si>
  <si>
    <t>Przebudowa odcinka ulicy Norwida w Złotowie</t>
  </si>
  <si>
    <t>Zakup programu komputerowego(ewidencja dróg) dla  Powiatowego Zarzadu Dróg w Złotowie</t>
  </si>
  <si>
    <t xml:space="preserve">Zakup ciagnika </t>
  </si>
  <si>
    <t>Przebudowa mostu  na drodze Nr 29309 w miejscowości Łomczewo</t>
  </si>
  <si>
    <t>Zakup zestawów komputerowych dla Starostwa Powiatowego w Złotowie</t>
  </si>
  <si>
    <t>Przebudowa drogi powiatowej nr 29322 Zlotów - Stawnica</t>
  </si>
  <si>
    <t>Zwiększenia</t>
  </si>
  <si>
    <t>Zmniejszenia</t>
  </si>
  <si>
    <t>Plan po zmianie</t>
  </si>
  <si>
    <t>L.p</t>
  </si>
  <si>
    <t>Paragraf</t>
  </si>
  <si>
    <t>Wyszczególnienie</t>
  </si>
  <si>
    <t>1.</t>
  </si>
  <si>
    <t>Przewidywany stan środków na rachunku bankowym na dzień 1.01.2004 rok</t>
  </si>
  <si>
    <t>2.</t>
  </si>
  <si>
    <t>Przychody</t>
  </si>
  <si>
    <t>opłaty za korzystanie z danych ewidencji gruntów   38.000 zł</t>
  </si>
  <si>
    <t>odsetki bankowe</t>
  </si>
  <si>
    <t>Przelewy redystrybucyjne</t>
  </si>
  <si>
    <t>3.</t>
  </si>
  <si>
    <t>Wydatki</t>
  </si>
  <si>
    <t xml:space="preserve">przekazanie 10 % wpływów na Centralny FGZGiK 25.000 zł  </t>
  </si>
  <si>
    <t xml:space="preserve">przekazanie 10 % wpływów na Wojewódzki FGZGiK 25.000 zł </t>
  </si>
  <si>
    <t>zakup materiałów, sprzętu kreślarskiego, geodezyjnego, reprodukcyjnego   25.000 zł,</t>
  </si>
  <si>
    <t>zakup wyposażenia do prowadzenia ośrodka geodezyjnego    7.000 zł</t>
  </si>
  <si>
    <t>konserwacja i naprawa sprzętu komputerowego, reprodukcyjnego</t>
  </si>
  <si>
    <t>szkolenie pracowników</t>
  </si>
  <si>
    <t>zakup sprzętu informatycznego, reprodukcyjnego, licencji i oprogramowania</t>
  </si>
  <si>
    <t>Stan środków na rachunku bankowym                              na 31.12.2004 rok</t>
  </si>
  <si>
    <t>0920</t>
  </si>
  <si>
    <t>0830</t>
  </si>
  <si>
    <t>opłaty za czynności związane z uzgodnieniem usytuowania sieci uzbrojenia terenu</t>
  </si>
  <si>
    <t>0690</t>
  </si>
  <si>
    <t>opłaty za korzystanie z zasobu geodezyjnego i kartograficznego 180.000 zł,</t>
  </si>
  <si>
    <t>tworzenie i modernizacja numerycznej bazy ewidencji gruntów i budynków</t>
  </si>
  <si>
    <t>Plan Przychodów i Wydatków</t>
  </si>
  <si>
    <t>Powiatowego Funduszu  Gospodarki Zasobem Geodezyjnym</t>
  </si>
  <si>
    <t>i Kartograficznym Na 2004 rok</t>
  </si>
  <si>
    <t>Dział</t>
  </si>
  <si>
    <t>710 Działalność usługowa</t>
  </si>
  <si>
    <t>Rozdział</t>
  </si>
  <si>
    <t>71030 Fundusz Gospodarki Zasobem Geodezyjnym i Kartograficznym</t>
  </si>
  <si>
    <t>Plan przychodów i wydatków PFOŚiGW w Złotowie na 2004r.</t>
  </si>
  <si>
    <t xml:space="preserve"> Dział 900 Gospodarka komunalna i ochrona środowiska</t>
  </si>
  <si>
    <t>Rozdział 90011 Fundusz Ochrony Środowiska i Gospodarki Wodnej</t>
  </si>
  <si>
    <t>Plan po zmianach</t>
  </si>
  <si>
    <t>Przewidywany stan środków na rachunku bankowym na dzień 01.01.2004r.</t>
  </si>
  <si>
    <t>- wpływy za składowanie odpadów</t>
  </si>
  <si>
    <t>- wpływy z opłat i kar za pozostałe rodzaje gospodarczego korzystania ze środowiska i dokonywania w nim zmian oraz szczególnego korzystania z wód i urządzeń wodnych</t>
  </si>
  <si>
    <t>- zakup map hydrologicznych</t>
  </si>
  <si>
    <t>- likwidacja składowiska odpadów niebezpiecznych mogielnika we Franciszkowie</t>
  </si>
  <si>
    <t>- promocja walorów środowiska naturalnego Powiatu Złotowskiego na tle Wielkopolski</t>
  </si>
  <si>
    <t>- wspieranie działań związanych z małą retencją wodną</t>
  </si>
  <si>
    <t>- wspieranie budowy zbiorników na gnojówkę i gnojowicę oraz płyt obornikowych</t>
  </si>
  <si>
    <t>- wspieranie kontroli i napraw opryskiwaczy rolniczych</t>
  </si>
  <si>
    <t>- dofinansowanie budowy biologicznej oczyszczalni ścieków na Stanicy Harcerskiej w Podgajach</t>
  </si>
  <si>
    <t>- dofinansowanie do ubrania gazoszczelnego dla Powiatowej Komendy PSP w Złotowie</t>
  </si>
  <si>
    <t>- edukacja ekologiczna</t>
  </si>
  <si>
    <t>- dofinansowanie do budowy ośrodka Edukacji Przyrodniczo Leśnej i Ekologicznej przy nadleśnictwie Złotów i Okonek</t>
  </si>
  <si>
    <t>- zakup sprzętu komputerowego z oprogramowaniem</t>
  </si>
  <si>
    <t>- zakup broni „Pallmera”</t>
  </si>
  <si>
    <t>4.</t>
  </si>
  <si>
    <t>Stan środków na rachunku bankowym na 31.12.2004r.</t>
  </si>
  <si>
    <t xml:space="preserve"> zakup samochodu specjalnego z podestem pożarniczym PMT I3125 D dla Komendy Powiatowej Państwowej Straży Pożarnej H33Złotowie</t>
  </si>
  <si>
    <t>Remont i modernizacja budynków przy Zespole Szkół Ekonomicznych w Złotowie</t>
  </si>
  <si>
    <t>Remont i modernizacja budynków przy Zespole Szkół Technicznych w Jastrowiu</t>
  </si>
  <si>
    <t>Zakup samochodu specjalistycznego dla Specjalnego Ośrodka Szkolno-Wychowawczego w Piecewie</t>
  </si>
  <si>
    <t xml:space="preserve">Załącznik nr 3 </t>
  </si>
  <si>
    <t>Uchwały Nr XIX /95 /2004</t>
  </si>
  <si>
    <t>z dnia 28 kwietnia  2004 roku</t>
  </si>
  <si>
    <t>Uchwały Nr .....................</t>
  </si>
  <si>
    <t>z dnia .............................</t>
  </si>
  <si>
    <t>zakup pojemników sterylizacji i preparatu samobójczego</t>
  </si>
  <si>
    <t>Załącznik Nr 4 do projektu</t>
  </si>
  <si>
    <t>Uchwały Nr  /   /2004</t>
  </si>
  <si>
    <t>z dnia    2004 roku</t>
  </si>
  <si>
    <t>badanie czystości wód na kapieliskach</t>
  </si>
  <si>
    <t xml:space="preserve"> dofinansowanie budowy zbiornika małej retencji wodnej  Wielkim Buczku</t>
  </si>
  <si>
    <t>opracowanie "Programu ochrony środowisk dla Powiatu Złotowskiego na lata 2004-2011" wraz z planem gsospodarki odpadami</t>
  </si>
  <si>
    <t>Załacznik Nr 5 do</t>
  </si>
  <si>
    <t>przelew redystrybucyjny z CFGZGiK</t>
  </si>
  <si>
    <t>zakup wyposażenia ośrodka  dokumentacji geodezyjnej i kartograficznej w urządzenia i oprzyrządowanie do prowadzenia zasobu 1.900 zł</t>
  </si>
  <si>
    <t>Uchwały Nr XXV/122/2004</t>
  </si>
  <si>
    <t>z dnia  22 grudnia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</si>
</sst>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/>
    </xf>
    <xf numFmtId="3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0" fillId="0" borderId="6" xfId="0" applyNumberForma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0" fillId="0" borderId="6" xfId="0" applyNumberFormat="1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top" wrapText="1"/>
    </xf>
    <xf numFmtId="3" fontId="9" fillId="0" borderId="5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F1">
      <selection activeCell="J15" sqref="J15"/>
    </sheetView>
  </sheetViews>
  <sheetFormatPr defaultColWidth="9.00390625" defaultRowHeight="12.75"/>
  <cols>
    <col min="1" max="1" width="4.00390625" style="9" customWidth="1"/>
    <col min="2" max="2" width="7.00390625" style="9" customWidth="1"/>
    <col min="3" max="3" width="7.875" style="9" customWidth="1"/>
    <col min="4" max="4" width="7.125" style="9" customWidth="1"/>
    <col min="5" max="5" width="44.00390625" style="11" customWidth="1"/>
    <col min="6" max="6" width="21.75390625" style="10" customWidth="1"/>
    <col min="7" max="7" width="12.75390625" style="10" customWidth="1"/>
    <col min="8" max="8" width="14.25390625" style="10" customWidth="1"/>
    <col min="9" max="9" width="21.75390625" style="10" customWidth="1"/>
    <col min="17" max="17" width="44.00390625" style="0" customWidth="1"/>
    <col min="18" max="21" width="14.375" style="0" customWidth="1"/>
  </cols>
  <sheetData>
    <row r="1" spans="5:21" ht="12.75">
      <c r="E1" s="11">
        <v>1</v>
      </c>
      <c r="F1" s="15"/>
      <c r="G1" s="15"/>
      <c r="H1" s="15"/>
      <c r="I1" s="15" t="s">
        <v>77</v>
      </c>
      <c r="M1" s="9"/>
      <c r="N1" s="9">
        <v>2</v>
      </c>
      <c r="O1" s="9"/>
      <c r="P1" s="9"/>
      <c r="Q1" s="11"/>
      <c r="R1" s="15"/>
      <c r="S1" s="15"/>
      <c r="T1" s="15"/>
      <c r="U1" s="15" t="s">
        <v>77</v>
      </c>
    </row>
    <row r="2" spans="6:21" ht="12.75">
      <c r="F2" s="15"/>
      <c r="G2" s="15"/>
      <c r="H2" s="15"/>
      <c r="I2" s="15" t="s">
        <v>78</v>
      </c>
      <c r="M2" s="9"/>
      <c r="N2" s="9"/>
      <c r="O2" s="9"/>
      <c r="P2" s="9"/>
      <c r="Q2" s="11"/>
      <c r="R2" s="15"/>
      <c r="S2" s="15"/>
      <c r="T2" s="15"/>
      <c r="U2" s="15" t="s">
        <v>80</v>
      </c>
    </row>
    <row r="3" spans="6:21" ht="12.75">
      <c r="F3" s="15"/>
      <c r="G3" s="15"/>
      <c r="H3" s="15"/>
      <c r="I3" s="15" t="s">
        <v>6</v>
      </c>
      <c r="M3" s="9"/>
      <c r="N3" s="9"/>
      <c r="O3" s="9"/>
      <c r="P3" s="9"/>
      <c r="Q3" s="11"/>
      <c r="R3" s="15"/>
      <c r="S3" s="15"/>
      <c r="T3" s="15"/>
      <c r="U3" s="15" t="s">
        <v>6</v>
      </c>
    </row>
    <row r="4" spans="6:21" ht="12.75">
      <c r="F4" s="15"/>
      <c r="G4" s="15"/>
      <c r="H4" s="15"/>
      <c r="I4" s="15" t="s">
        <v>79</v>
      </c>
      <c r="M4" s="9"/>
      <c r="N4" s="9"/>
      <c r="O4" s="9"/>
      <c r="P4" s="9"/>
      <c r="Q4" s="11"/>
      <c r="R4" s="15"/>
      <c r="S4" s="15"/>
      <c r="T4" s="15"/>
      <c r="U4" s="15" t="s">
        <v>81</v>
      </c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13" ht="12.75">
      <c r="A7" s="12"/>
      <c r="B7"/>
      <c r="C7"/>
      <c r="D7"/>
      <c r="E7"/>
      <c r="F7"/>
      <c r="G7"/>
      <c r="H7"/>
      <c r="I7"/>
      <c r="M7" s="12"/>
    </row>
    <row r="8" spans="1:13" ht="12.75">
      <c r="A8" s="12"/>
      <c r="B8"/>
      <c r="C8"/>
      <c r="D8"/>
      <c r="E8"/>
      <c r="F8"/>
      <c r="G8"/>
      <c r="H8"/>
      <c r="I8"/>
      <c r="M8" s="12"/>
    </row>
    <row r="9" spans="1:13" ht="12.75">
      <c r="A9" s="12"/>
      <c r="B9"/>
      <c r="C9"/>
      <c r="D9"/>
      <c r="E9"/>
      <c r="F9"/>
      <c r="G9"/>
      <c r="H9"/>
      <c r="I9"/>
      <c r="M9" s="12"/>
    </row>
    <row r="10" spans="1:18" ht="15.75">
      <c r="A10" s="81" t="s">
        <v>7</v>
      </c>
      <c r="B10" s="81"/>
      <c r="C10" s="81"/>
      <c r="D10" s="81"/>
      <c r="E10" s="81"/>
      <c r="F10" s="81"/>
      <c r="G10"/>
      <c r="H10"/>
      <c r="I10"/>
      <c r="M10" s="81" t="s">
        <v>7</v>
      </c>
      <c r="N10" s="81"/>
      <c r="O10" s="81"/>
      <c r="P10" s="81"/>
      <c r="Q10" s="81"/>
      <c r="R10" s="81"/>
    </row>
    <row r="11" spans="1:13" ht="15.75">
      <c r="A11" s="13"/>
      <c r="B11"/>
      <c r="C11"/>
      <c r="D11"/>
      <c r="E11"/>
      <c r="F11"/>
      <c r="G11"/>
      <c r="H11"/>
      <c r="I11"/>
      <c r="M11" s="13"/>
    </row>
    <row r="12" spans="1:13" ht="15.75">
      <c r="A12" s="13"/>
      <c r="B12"/>
      <c r="C12"/>
      <c r="D12"/>
      <c r="E12"/>
      <c r="F12"/>
      <c r="G12"/>
      <c r="H12"/>
      <c r="I12"/>
      <c r="M12" s="13"/>
    </row>
    <row r="13" spans="1:21" ht="30" customHeight="1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4" t="s">
        <v>8</v>
      </c>
      <c r="G13" s="14" t="s">
        <v>16</v>
      </c>
      <c r="H13" s="14" t="s">
        <v>17</v>
      </c>
      <c r="I13" s="14" t="s">
        <v>18</v>
      </c>
      <c r="M13" s="1" t="s">
        <v>0</v>
      </c>
      <c r="N13" s="1" t="s">
        <v>1</v>
      </c>
      <c r="O13" s="1" t="s">
        <v>2</v>
      </c>
      <c r="P13" s="1" t="s">
        <v>3</v>
      </c>
      <c r="Q13" s="2" t="s">
        <v>4</v>
      </c>
      <c r="R13" s="14" t="s">
        <v>8</v>
      </c>
      <c r="S13" s="14" t="s">
        <v>16</v>
      </c>
      <c r="T13" s="14" t="s">
        <v>17</v>
      </c>
      <c r="U13" s="14" t="s">
        <v>18</v>
      </c>
    </row>
    <row r="14" spans="1:21" ht="49.5" customHeight="1">
      <c r="A14" s="3">
        <v>1</v>
      </c>
      <c r="B14" s="3">
        <v>600</v>
      </c>
      <c r="C14" s="3">
        <v>60014</v>
      </c>
      <c r="D14" s="3">
        <v>6050</v>
      </c>
      <c r="E14" s="5" t="s">
        <v>15</v>
      </c>
      <c r="F14" s="4">
        <v>1258350</v>
      </c>
      <c r="G14" s="4"/>
      <c r="H14" s="4"/>
      <c r="I14" s="4">
        <v>1258350</v>
      </c>
      <c r="M14" s="3">
        <v>1</v>
      </c>
      <c r="N14" s="3">
        <v>600</v>
      </c>
      <c r="O14" s="3">
        <v>60014</v>
      </c>
      <c r="P14" s="3">
        <v>6050</v>
      </c>
      <c r="Q14" s="5" t="s">
        <v>15</v>
      </c>
      <c r="R14" s="4">
        <f aca="true" t="shared" si="0" ref="R14:R23">SUM(I14)</f>
        <v>1258350</v>
      </c>
      <c r="S14" s="4"/>
      <c r="T14" s="4"/>
      <c r="U14" s="4">
        <f>SUM(R14+S14-T14)</f>
        <v>1258350</v>
      </c>
    </row>
    <row r="15" spans="1:21" ht="38.25" customHeight="1">
      <c r="A15" s="3">
        <v>2</v>
      </c>
      <c r="B15" s="3">
        <v>600</v>
      </c>
      <c r="C15" s="3">
        <v>60014</v>
      </c>
      <c r="D15" s="3">
        <v>6050</v>
      </c>
      <c r="E15" s="5" t="s">
        <v>10</v>
      </c>
      <c r="F15" s="4">
        <v>300000</v>
      </c>
      <c r="G15" s="4"/>
      <c r="H15" s="4"/>
      <c r="I15" s="4">
        <f>300000+G15-H15</f>
        <v>300000</v>
      </c>
      <c r="M15" s="3">
        <v>2</v>
      </c>
      <c r="N15" s="3">
        <v>600</v>
      </c>
      <c r="O15" s="3">
        <v>60014</v>
      </c>
      <c r="P15" s="3">
        <v>6050</v>
      </c>
      <c r="Q15" s="5" t="s">
        <v>10</v>
      </c>
      <c r="R15" s="4">
        <f t="shared" si="0"/>
        <v>300000</v>
      </c>
      <c r="S15" s="4"/>
      <c r="T15" s="4"/>
      <c r="U15" s="4">
        <f aca="true" t="shared" si="1" ref="U15:U24">SUM(R15+S15-T15)</f>
        <v>300000</v>
      </c>
    </row>
    <row r="16" spans="1:21" ht="49.5" customHeight="1">
      <c r="A16" s="3">
        <v>3</v>
      </c>
      <c r="B16" s="3">
        <v>600</v>
      </c>
      <c r="C16" s="3">
        <v>60014</v>
      </c>
      <c r="D16" s="3">
        <v>6050</v>
      </c>
      <c r="E16" s="5" t="s">
        <v>13</v>
      </c>
      <c r="F16" s="4">
        <v>140000</v>
      </c>
      <c r="G16" s="4"/>
      <c r="H16" s="4"/>
      <c r="I16" s="4">
        <v>140000</v>
      </c>
      <c r="M16" s="3">
        <v>3</v>
      </c>
      <c r="N16" s="3">
        <v>600</v>
      </c>
      <c r="O16" s="3">
        <v>60014</v>
      </c>
      <c r="P16" s="3">
        <v>6050</v>
      </c>
      <c r="Q16" s="5" t="s">
        <v>13</v>
      </c>
      <c r="R16" s="4">
        <f t="shared" si="0"/>
        <v>140000</v>
      </c>
      <c r="S16" s="4"/>
      <c r="T16" s="4"/>
      <c r="U16" s="4">
        <f t="shared" si="1"/>
        <v>140000</v>
      </c>
    </row>
    <row r="17" spans="1:21" ht="12.75">
      <c r="A17" s="3">
        <v>4</v>
      </c>
      <c r="B17" s="3">
        <v>600</v>
      </c>
      <c r="C17" s="3">
        <v>60014</v>
      </c>
      <c r="D17" s="3">
        <v>6060</v>
      </c>
      <c r="E17" s="5" t="s">
        <v>12</v>
      </c>
      <c r="F17" s="4">
        <v>60000</v>
      </c>
      <c r="G17" s="4"/>
      <c r="H17" s="4"/>
      <c r="I17" s="4">
        <v>60000</v>
      </c>
      <c r="M17" s="3">
        <v>4</v>
      </c>
      <c r="N17" s="3">
        <v>600</v>
      </c>
      <c r="O17" s="3">
        <v>60014</v>
      </c>
      <c r="P17" s="3">
        <v>6060</v>
      </c>
      <c r="Q17" s="5" t="s">
        <v>12</v>
      </c>
      <c r="R17" s="4">
        <f t="shared" si="0"/>
        <v>60000</v>
      </c>
      <c r="S17" s="4"/>
      <c r="T17" s="4"/>
      <c r="U17" s="4">
        <f t="shared" si="1"/>
        <v>60000</v>
      </c>
    </row>
    <row r="18" spans="1:21" ht="57" customHeight="1">
      <c r="A18" s="3">
        <v>5</v>
      </c>
      <c r="B18" s="3">
        <v>600</v>
      </c>
      <c r="C18" s="3">
        <v>60014</v>
      </c>
      <c r="D18" s="3">
        <v>6060</v>
      </c>
      <c r="E18" s="5" t="s">
        <v>11</v>
      </c>
      <c r="F18" s="4">
        <f>10000+1650</f>
        <v>11650</v>
      </c>
      <c r="G18" s="4"/>
      <c r="H18" s="4"/>
      <c r="I18" s="4">
        <f>10000+1650</f>
        <v>11650</v>
      </c>
      <c r="M18" s="3">
        <v>5</v>
      </c>
      <c r="N18" s="3">
        <v>600</v>
      </c>
      <c r="O18" s="3">
        <v>60014</v>
      </c>
      <c r="P18" s="3">
        <v>6060</v>
      </c>
      <c r="Q18" s="5" t="s">
        <v>11</v>
      </c>
      <c r="R18" s="4">
        <f t="shared" si="0"/>
        <v>11650</v>
      </c>
      <c r="S18" s="4"/>
      <c r="T18" s="4"/>
      <c r="U18" s="4">
        <f t="shared" si="1"/>
        <v>11650</v>
      </c>
    </row>
    <row r="19" spans="1:21" ht="61.5" customHeight="1">
      <c r="A19" s="3">
        <v>6</v>
      </c>
      <c r="B19" s="3">
        <v>710</v>
      </c>
      <c r="C19" s="3">
        <v>71015</v>
      </c>
      <c r="D19" s="3">
        <v>6060</v>
      </c>
      <c r="E19" s="5" t="s">
        <v>9</v>
      </c>
      <c r="F19" s="4">
        <v>4000</v>
      </c>
      <c r="G19" s="4"/>
      <c r="H19" s="4"/>
      <c r="I19" s="4">
        <v>4000</v>
      </c>
      <c r="M19" s="3">
        <v>6</v>
      </c>
      <c r="N19" s="3">
        <v>710</v>
      </c>
      <c r="O19" s="3">
        <v>71015</v>
      </c>
      <c r="P19" s="3">
        <v>6060</v>
      </c>
      <c r="Q19" s="5" t="s">
        <v>9</v>
      </c>
      <c r="R19" s="4">
        <f t="shared" si="0"/>
        <v>4000</v>
      </c>
      <c r="S19" s="4"/>
      <c r="T19" s="4"/>
      <c r="U19" s="4">
        <f t="shared" si="1"/>
        <v>4000</v>
      </c>
    </row>
    <row r="20" spans="1:21" ht="62.25" customHeight="1">
      <c r="A20" s="3">
        <v>7</v>
      </c>
      <c r="B20" s="3">
        <v>750</v>
      </c>
      <c r="C20" s="3">
        <v>75020</v>
      </c>
      <c r="D20" s="3">
        <v>6060</v>
      </c>
      <c r="E20" s="5" t="s">
        <v>14</v>
      </c>
      <c r="F20" s="4">
        <v>7300</v>
      </c>
      <c r="G20" s="4"/>
      <c r="H20" s="4"/>
      <c r="I20" s="4">
        <v>7300</v>
      </c>
      <c r="M20" s="3">
        <v>7</v>
      </c>
      <c r="N20" s="3">
        <v>750</v>
      </c>
      <c r="O20" s="3">
        <v>75020</v>
      </c>
      <c r="P20" s="3">
        <v>6060</v>
      </c>
      <c r="Q20" s="5" t="s">
        <v>14</v>
      </c>
      <c r="R20" s="4">
        <f t="shared" si="0"/>
        <v>7300</v>
      </c>
      <c r="S20" s="4"/>
      <c r="T20" s="4"/>
      <c r="U20" s="4">
        <f t="shared" si="1"/>
        <v>7300</v>
      </c>
    </row>
    <row r="21" spans="1:21" ht="38.25" customHeight="1">
      <c r="A21" s="3"/>
      <c r="B21" s="3">
        <v>801</v>
      </c>
      <c r="C21" s="3">
        <v>80130</v>
      </c>
      <c r="D21" s="3">
        <v>6050</v>
      </c>
      <c r="E21" s="5" t="s">
        <v>74</v>
      </c>
      <c r="F21" s="4"/>
      <c r="G21" s="4">
        <v>200000</v>
      </c>
      <c r="H21" s="4"/>
      <c r="I21" s="4">
        <f>SUM(F21:G21)</f>
        <v>200000</v>
      </c>
      <c r="M21" s="3"/>
      <c r="N21" s="3">
        <v>801</v>
      </c>
      <c r="O21" s="3">
        <v>80130</v>
      </c>
      <c r="P21" s="3">
        <v>6050</v>
      </c>
      <c r="Q21" s="5" t="s">
        <v>74</v>
      </c>
      <c r="R21" s="4">
        <f t="shared" si="0"/>
        <v>200000</v>
      </c>
      <c r="S21" s="4"/>
      <c r="T21" s="4"/>
      <c r="U21" s="4">
        <f t="shared" si="1"/>
        <v>200000</v>
      </c>
    </row>
    <row r="22" spans="1:21" ht="40.5" customHeight="1">
      <c r="A22" s="3">
        <v>7</v>
      </c>
      <c r="B22" s="3">
        <v>801</v>
      </c>
      <c r="C22" s="3">
        <v>80130</v>
      </c>
      <c r="D22" s="3">
        <v>6050</v>
      </c>
      <c r="E22" s="5" t="s">
        <v>75</v>
      </c>
      <c r="F22" s="4"/>
      <c r="G22" s="4">
        <v>260000</v>
      </c>
      <c r="H22" s="4"/>
      <c r="I22" s="4">
        <f>SUM(F22:G22)</f>
        <v>260000</v>
      </c>
      <c r="M22" s="3">
        <v>7</v>
      </c>
      <c r="N22" s="3">
        <v>801</v>
      </c>
      <c r="O22" s="3">
        <v>80130</v>
      </c>
      <c r="P22" s="3">
        <v>6050</v>
      </c>
      <c r="Q22" s="5" t="s">
        <v>75</v>
      </c>
      <c r="R22" s="4">
        <f t="shared" si="0"/>
        <v>260000</v>
      </c>
      <c r="S22" s="4"/>
      <c r="T22" s="4"/>
      <c r="U22" s="4">
        <f t="shared" si="1"/>
        <v>260000</v>
      </c>
    </row>
    <row r="23" spans="1:21" ht="55.5" customHeight="1">
      <c r="A23" s="3">
        <v>7</v>
      </c>
      <c r="B23" s="3">
        <v>854</v>
      </c>
      <c r="C23" s="3">
        <v>85403</v>
      </c>
      <c r="D23" s="3">
        <v>6060</v>
      </c>
      <c r="E23" s="5" t="s">
        <v>76</v>
      </c>
      <c r="F23" s="4"/>
      <c r="G23" s="4">
        <v>30000</v>
      </c>
      <c r="H23" s="4"/>
      <c r="I23" s="4">
        <f>SUM(F23:G23)</f>
        <v>30000</v>
      </c>
      <c r="M23" s="3">
        <v>7</v>
      </c>
      <c r="N23" s="3">
        <v>854</v>
      </c>
      <c r="O23" s="3">
        <v>85403</v>
      </c>
      <c r="P23" s="3">
        <v>6060</v>
      </c>
      <c r="Q23" s="5" t="s">
        <v>76</v>
      </c>
      <c r="R23" s="4">
        <f t="shared" si="0"/>
        <v>30000</v>
      </c>
      <c r="S23" s="4"/>
      <c r="T23" s="4"/>
      <c r="U23" s="4">
        <f t="shared" si="1"/>
        <v>30000</v>
      </c>
    </row>
    <row r="24" spans="1:21" ht="24.75" customHeight="1">
      <c r="A24" s="6"/>
      <c r="B24" s="6"/>
      <c r="C24" s="6"/>
      <c r="D24" s="6"/>
      <c r="E24" s="8" t="s">
        <v>5</v>
      </c>
      <c r="F24" s="7">
        <f>SUM(F14:F23)</f>
        <v>1781300</v>
      </c>
      <c r="G24" s="7">
        <f>SUM(G14:G23)</f>
        <v>490000</v>
      </c>
      <c r="H24" s="7"/>
      <c r="I24" s="7">
        <f>SUM(I14:I23)</f>
        <v>2271300</v>
      </c>
      <c r="M24" s="6"/>
      <c r="N24" s="6"/>
      <c r="O24" s="6"/>
      <c r="P24" s="6"/>
      <c r="Q24" s="8" t="s">
        <v>5</v>
      </c>
      <c r="R24" s="7">
        <f>SUM(R14:R23)</f>
        <v>2271300</v>
      </c>
      <c r="S24" s="7">
        <f>SUM(S14:S23)</f>
        <v>0</v>
      </c>
      <c r="T24" s="7">
        <f>SUM(T14:T23)</f>
        <v>0</v>
      </c>
      <c r="U24" s="4">
        <f t="shared" si="1"/>
        <v>2271300</v>
      </c>
    </row>
    <row r="25" spans="13:21" ht="12.75">
      <c r="M25" s="9"/>
      <c r="N25" s="9"/>
      <c r="O25" s="9"/>
      <c r="P25" s="9"/>
      <c r="Q25" s="11"/>
      <c r="R25" s="10"/>
      <c r="S25" s="10"/>
      <c r="T25" s="10"/>
      <c r="U25" s="4"/>
    </row>
    <row r="26" spans="13:21" ht="12.75">
      <c r="M26" s="9"/>
      <c r="N26" s="9"/>
      <c r="O26" s="9"/>
      <c r="P26" s="9"/>
      <c r="Q26" s="11"/>
      <c r="R26" s="10"/>
      <c r="S26" s="10"/>
      <c r="T26" s="10"/>
      <c r="U26" s="10"/>
    </row>
    <row r="27" spans="13:21" ht="12.75">
      <c r="M27" s="9"/>
      <c r="N27" s="9"/>
      <c r="O27" s="9"/>
      <c r="P27" s="9"/>
      <c r="Q27" s="11"/>
      <c r="R27" s="10"/>
      <c r="S27" s="10"/>
      <c r="T27" s="10"/>
      <c r="U27" s="10"/>
    </row>
    <row r="28" ht="12.75">
      <c r="R28" s="7"/>
    </row>
  </sheetData>
  <mergeCells count="2">
    <mergeCell ref="A10:F10"/>
    <mergeCell ref="M10:R10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="75" zoomScaleNormal="75" workbookViewId="0" topLeftCell="A1">
      <selection activeCell="B1" sqref="B1:H40"/>
    </sheetView>
  </sheetViews>
  <sheetFormatPr defaultColWidth="9.00390625" defaultRowHeight="12.75"/>
  <cols>
    <col min="2" max="2" width="9.375" style="0" customWidth="1"/>
    <col min="3" max="3" width="14.125" style="0" customWidth="1"/>
    <col min="4" max="4" width="41.375" style="0" customWidth="1"/>
    <col min="5" max="5" width="16.75390625" style="37" customWidth="1"/>
    <col min="6" max="8" width="18.25390625" style="37" customWidth="1"/>
  </cols>
  <sheetData>
    <row r="1" ht="12.75">
      <c r="G1" s="37" t="s">
        <v>89</v>
      </c>
    </row>
    <row r="2" ht="12.75">
      <c r="G2" s="37" t="s">
        <v>92</v>
      </c>
    </row>
    <row r="3" ht="12.75">
      <c r="G3" s="37" t="s">
        <v>6</v>
      </c>
    </row>
    <row r="4" ht="12.75">
      <c r="G4" s="37" t="s">
        <v>93</v>
      </c>
    </row>
    <row r="7" spans="3:7" ht="15.75">
      <c r="C7" s="90" t="s">
        <v>45</v>
      </c>
      <c r="D7" s="90"/>
      <c r="E7" s="90"/>
      <c r="F7" s="90"/>
      <c r="G7" s="90"/>
    </row>
    <row r="8" spans="3:7" ht="15.75">
      <c r="C8" s="90" t="s">
        <v>46</v>
      </c>
      <c r="D8" s="90"/>
      <c r="E8" s="90"/>
      <c r="F8" s="90"/>
      <c r="G8" s="90"/>
    </row>
    <row r="9" spans="3:7" ht="15.75">
      <c r="C9" s="90" t="s">
        <v>47</v>
      </c>
      <c r="D9" s="90"/>
      <c r="E9" s="90"/>
      <c r="F9" s="90"/>
      <c r="G9" s="90"/>
    </row>
    <row r="10" spans="3:7" ht="12.75">
      <c r="C10" s="38"/>
      <c r="D10" s="38"/>
      <c r="E10" s="39"/>
      <c r="F10" s="39"/>
      <c r="G10" s="39"/>
    </row>
    <row r="11" spans="2:3" ht="12.75">
      <c r="B11" t="s">
        <v>48</v>
      </c>
      <c r="C11" t="s">
        <v>49</v>
      </c>
    </row>
    <row r="12" spans="2:3" ht="12.75">
      <c r="B12" t="s">
        <v>50</v>
      </c>
      <c r="C12" t="s">
        <v>51</v>
      </c>
    </row>
    <row r="15" spans="2:8" ht="39.75" customHeight="1">
      <c r="B15" s="16" t="s">
        <v>19</v>
      </c>
      <c r="C15" s="17" t="s">
        <v>20</v>
      </c>
      <c r="D15" s="17" t="s">
        <v>21</v>
      </c>
      <c r="E15" s="30" t="s">
        <v>8</v>
      </c>
      <c r="F15" s="30" t="s">
        <v>16</v>
      </c>
      <c r="G15" s="30" t="s">
        <v>17</v>
      </c>
      <c r="H15" s="30" t="s">
        <v>18</v>
      </c>
    </row>
    <row r="16" spans="2:8" ht="12.75" customHeight="1">
      <c r="B16" s="82" t="s">
        <v>22</v>
      </c>
      <c r="C16" s="84" t="s">
        <v>23</v>
      </c>
      <c r="D16" s="85"/>
      <c r="E16" s="88">
        <v>335000</v>
      </c>
      <c r="F16" s="94"/>
      <c r="G16" s="94"/>
      <c r="H16" s="94">
        <v>335000</v>
      </c>
    </row>
    <row r="17" spans="2:8" ht="22.5" customHeight="1">
      <c r="B17" s="83"/>
      <c r="C17" s="86"/>
      <c r="D17" s="87"/>
      <c r="E17" s="89"/>
      <c r="F17" s="95"/>
      <c r="G17" s="95"/>
      <c r="H17" s="95"/>
    </row>
    <row r="18" spans="2:8" ht="15.75">
      <c r="B18" s="19" t="s">
        <v>24</v>
      </c>
      <c r="C18" s="20"/>
      <c r="D18" s="21" t="s">
        <v>25</v>
      </c>
      <c r="E18" s="31">
        <f>SUM(E19:E26)</f>
        <v>263000</v>
      </c>
      <c r="F18" s="31">
        <f>SUM(F19,F21,F24)</f>
        <v>1900</v>
      </c>
      <c r="G18" s="31">
        <f>SUM(G19,G21,G24)</f>
        <v>0</v>
      </c>
      <c r="H18" s="31">
        <f>SUM(H19:H26)</f>
        <v>264900</v>
      </c>
    </row>
    <row r="19" spans="2:8" ht="51.75" customHeight="1">
      <c r="B19" s="16"/>
      <c r="C19" s="28" t="s">
        <v>42</v>
      </c>
      <c r="D19" s="29" t="s">
        <v>41</v>
      </c>
      <c r="E19" s="32">
        <v>18000</v>
      </c>
      <c r="F19" s="32"/>
      <c r="G19" s="32"/>
      <c r="H19" s="32">
        <v>18000</v>
      </c>
    </row>
    <row r="20" spans="2:8" ht="31.5">
      <c r="B20" s="91"/>
      <c r="C20" s="25"/>
      <c r="D20" s="23" t="s">
        <v>43</v>
      </c>
      <c r="E20" s="33"/>
      <c r="F20" s="33"/>
      <c r="G20" s="33"/>
      <c r="H20" s="33"/>
    </row>
    <row r="21" spans="2:8" ht="15.75">
      <c r="B21" s="91"/>
      <c r="C21" s="25" t="s">
        <v>40</v>
      </c>
      <c r="D21" s="23"/>
      <c r="E21" s="33">
        <v>218000</v>
      </c>
      <c r="F21" s="33"/>
      <c r="G21" s="33"/>
      <c r="H21" s="33">
        <v>218000</v>
      </c>
    </row>
    <row r="22" spans="2:8" ht="31.5">
      <c r="B22" s="91"/>
      <c r="C22" s="26"/>
      <c r="D22" s="23" t="s">
        <v>26</v>
      </c>
      <c r="E22" s="34"/>
      <c r="F22" s="34"/>
      <c r="G22" s="34"/>
      <c r="H22" s="34"/>
    </row>
    <row r="23" spans="2:8" ht="15.75">
      <c r="B23" s="91"/>
      <c r="C23" s="73"/>
      <c r="D23" s="74"/>
      <c r="E23" s="75"/>
      <c r="F23" s="75"/>
      <c r="G23" s="75"/>
      <c r="H23" s="75"/>
    </row>
    <row r="24" spans="2:8" ht="15.75">
      <c r="B24" s="77"/>
      <c r="C24" s="24">
        <v>2960</v>
      </c>
      <c r="D24" s="20" t="s">
        <v>90</v>
      </c>
      <c r="E24" s="35"/>
      <c r="F24" s="76">
        <v>1900</v>
      </c>
      <c r="G24" s="35"/>
      <c r="H24" s="76">
        <v>1900</v>
      </c>
    </row>
    <row r="25" spans="2:8" ht="15.75">
      <c r="B25" s="24"/>
      <c r="C25" s="27" t="s">
        <v>39</v>
      </c>
      <c r="D25" s="20" t="s">
        <v>27</v>
      </c>
      <c r="E25" s="36">
        <v>7000</v>
      </c>
      <c r="F25" s="36"/>
      <c r="G25" s="36"/>
      <c r="H25" s="36">
        <v>7000</v>
      </c>
    </row>
    <row r="26" spans="2:8" ht="26.25" customHeight="1">
      <c r="B26" s="24"/>
      <c r="C26" s="22">
        <v>2960</v>
      </c>
      <c r="D26" s="20" t="s">
        <v>28</v>
      </c>
      <c r="E26" s="36">
        <v>20000</v>
      </c>
      <c r="F26" s="36"/>
      <c r="G26" s="36"/>
      <c r="H26" s="36">
        <f>SUM(E26:F26)-G26</f>
        <v>20000</v>
      </c>
    </row>
    <row r="27" spans="2:8" ht="22.5" customHeight="1">
      <c r="B27" s="19" t="s">
        <v>29</v>
      </c>
      <c r="C27" s="22"/>
      <c r="D27" s="21" t="s">
        <v>30</v>
      </c>
      <c r="E27" s="31">
        <f>SUM(E28:E37)</f>
        <v>598000</v>
      </c>
      <c r="F27" s="31">
        <f>SUM(F28:F37)</f>
        <v>1900</v>
      </c>
      <c r="G27" s="31">
        <f>SUM(G28,G30,G33,G34,G37)</f>
        <v>0</v>
      </c>
      <c r="H27" s="31">
        <f>SUM(H28:H37)</f>
        <v>599900</v>
      </c>
    </row>
    <row r="28" spans="2:8" ht="41.25" customHeight="1">
      <c r="B28" s="78"/>
      <c r="C28" s="96">
        <v>2960</v>
      </c>
      <c r="D28" s="23" t="s">
        <v>31</v>
      </c>
      <c r="E28" s="33">
        <v>48000</v>
      </c>
      <c r="F28" s="33"/>
      <c r="G28" s="33"/>
      <c r="H28" s="33">
        <f>SUM(E28:F28)-G28</f>
        <v>48000</v>
      </c>
    </row>
    <row r="29" spans="2:8" ht="31.5">
      <c r="B29" s="91"/>
      <c r="C29" s="97"/>
      <c r="D29" s="71" t="s">
        <v>32</v>
      </c>
      <c r="E29" s="36"/>
      <c r="F29" s="36"/>
      <c r="G29" s="36"/>
      <c r="H29" s="36"/>
    </row>
    <row r="30" spans="2:8" ht="31.5">
      <c r="B30" s="78"/>
      <c r="C30" s="78">
        <v>4210</v>
      </c>
      <c r="D30" s="23" t="s">
        <v>33</v>
      </c>
      <c r="E30" s="33">
        <v>32000</v>
      </c>
      <c r="F30" s="33">
        <v>1900</v>
      </c>
      <c r="G30" s="33"/>
      <c r="H30" s="33">
        <f>SUM(E30:F30)</f>
        <v>33900</v>
      </c>
    </row>
    <row r="31" spans="2:8" ht="71.25" customHeight="1">
      <c r="B31" s="91"/>
      <c r="C31" s="91"/>
      <c r="D31" s="23" t="s">
        <v>91</v>
      </c>
      <c r="E31" s="33"/>
      <c r="F31" s="33"/>
      <c r="G31" s="33"/>
      <c r="H31" s="33"/>
    </row>
    <row r="32" spans="2:8" ht="45" customHeight="1">
      <c r="B32" s="77"/>
      <c r="C32" s="77"/>
      <c r="D32" s="20" t="s">
        <v>34</v>
      </c>
      <c r="E32" s="36"/>
      <c r="F32" s="36"/>
      <c r="G32" s="36"/>
      <c r="H32" s="36"/>
    </row>
    <row r="33" spans="2:8" ht="47.25" customHeight="1">
      <c r="B33" s="24"/>
      <c r="C33" s="22">
        <v>4270</v>
      </c>
      <c r="D33" s="20" t="s">
        <v>35</v>
      </c>
      <c r="E33" s="36">
        <v>12000</v>
      </c>
      <c r="F33" s="36"/>
      <c r="G33" s="36"/>
      <c r="H33" s="36">
        <v>12000</v>
      </c>
    </row>
    <row r="34" spans="2:8" ht="13.5" customHeight="1">
      <c r="B34" s="78"/>
      <c r="C34" s="78">
        <v>4300</v>
      </c>
      <c r="D34" s="70" t="s">
        <v>36</v>
      </c>
      <c r="E34" s="33">
        <v>476000</v>
      </c>
      <c r="F34" s="33"/>
      <c r="G34" s="33"/>
      <c r="H34" s="33">
        <f>SUM(E34:F34)</f>
        <v>476000</v>
      </c>
    </row>
    <row r="35" spans="2:8" ht="30" customHeight="1">
      <c r="B35" s="77"/>
      <c r="C35" s="77"/>
      <c r="D35" s="71" t="s">
        <v>44</v>
      </c>
      <c r="E35" s="67"/>
      <c r="F35" s="36"/>
      <c r="G35" s="36"/>
      <c r="H35" s="36"/>
    </row>
    <row r="36" spans="2:8" ht="55.5" customHeight="1" hidden="1">
      <c r="B36" s="24"/>
      <c r="C36" s="22">
        <v>6110</v>
      </c>
      <c r="D36" s="20" t="s">
        <v>44</v>
      </c>
      <c r="E36" s="36"/>
      <c r="F36" s="36"/>
      <c r="G36" s="36"/>
      <c r="H36" s="36">
        <f>SUM(E36:F36)-G36</f>
        <v>0</v>
      </c>
    </row>
    <row r="37" spans="2:8" ht="55.5" customHeight="1">
      <c r="B37" s="24"/>
      <c r="C37" s="22">
        <v>6120</v>
      </c>
      <c r="D37" s="20" t="s">
        <v>37</v>
      </c>
      <c r="E37" s="36">
        <v>30000</v>
      </c>
      <c r="F37" s="36"/>
      <c r="G37" s="36"/>
      <c r="H37" s="36">
        <f>SUM(E37:F37)-G37</f>
        <v>30000</v>
      </c>
    </row>
    <row r="38" spans="2:8" ht="50.25" customHeight="1">
      <c r="B38" s="78"/>
      <c r="C38" s="79" t="s">
        <v>38</v>
      </c>
      <c r="D38" s="80"/>
      <c r="E38" s="94">
        <v>0</v>
      </c>
      <c r="F38" s="94">
        <v>0</v>
      </c>
      <c r="G38" s="94">
        <v>0</v>
      </c>
      <c r="H38" s="94">
        <v>0</v>
      </c>
    </row>
    <row r="39" spans="2:8" ht="12.75">
      <c r="B39" s="77"/>
      <c r="C39" s="92"/>
      <c r="D39" s="93"/>
      <c r="E39" s="95"/>
      <c r="F39" s="95"/>
      <c r="G39" s="95"/>
      <c r="H39" s="95"/>
    </row>
    <row r="40" ht="15.75">
      <c r="B40" s="18"/>
    </row>
  </sheetData>
  <mergeCells count="22">
    <mergeCell ref="H16:H17"/>
    <mergeCell ref="H38:H39"/>
    <mergeCell ref="F16:F17"/>
    <mergeCell ref="F38:F39"/>
    <mergeCell ref="G16:G17"/>
    <mergeCell ref="G38:G39"/>
    <mergeCell ref="B38:B39"/>
    <mergeCell ref="C38:D39"/>
    <mergeCell ref="E38:E39"/>
    <mergeCell ref="C28:C29"/>
    <mergeCell ref="C34:C35"/>
    <mergeCell ref="B34:B35"/>
    <mergeCell ref="B20:B24"/>
    <mergeCell ref="B28:B29"/>
    <mergeCell ref="B30:B32"/>
    <mergeCell ref="C30:C32"/>
    <mergeCell ref="B16:B17"/>
    <mergeCell ref="C16:D17"/>
    <mergeCell ref="E16:E17"/>
    <mergeCell ref="C7:G7"/>
    <mergeCell ref="C8:G8"/>
    <mergeCell ref="C9:G9"/>
  </mergeCells>
  <printOptions horizontalCentered="1"/>
  <pageMargins left="0.5905511811023623" right="0.1968503937007874" top="0.5905511811023623" bottom="0.787401574803149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8"/>
  <sheetViews>
    <sheetView workbookViewId="0" topLeftCell="A1">
      <selection activeCell="B1" sqref="B1:I37"/>
    </sheetView>
  </sheetViews>
  <sheetFormatPr defaultColWidth="9.00390625" defaultRowHeight="12.75"/>
  <cols>
    <col min="2" max="2" width="3.875" style="0" customWidth="1"/>
    <col min="3" max="3" width="9.00390625" style="0" customWidth="1"/>
    <col min="4" max="4" width="27.75390625" style="0" customWidth="1"/>
    <col min="5" max="5" width="7.375" style="0" customWidth="1"/>
    <col min="6" max="6" width="11.375" style="0" customWidth="1"/>
    <col min="7" max="7" width="12.375" style="0" customWidth="1"/>
    <col min="8" max="8" width="11.375" style="0" customWidth="1"/>
    <col min="9" max="9" width="12.625" style="0" customWidth="1"/>
  </cols>
  <sheetData>
    <row r="2" spans="2:8" ht="15">
      <c r="B2" s="40"/>
      <c r="H2" s="40" t="s">
        <v>83</v>
      </c>
    </row>
    <row r="3" spans="2:8" ht="15">
      <c r="B3" s="40"/>
      <c r="H3" s="40" t="s">
        <v>84</v>
      </c>
    </row>
    <row r="4" spans="2:8" ht="15">
      <c r="B4" s="40"/>
      <c r="H4" s="40" t="s">
        <v>6</v>
      </c>
    </row>
    <row r="5" spans="2:8" ht="15">
      <c r="B5" s="40"/>
      <c r="H5" s="40" t="s">
        <v>85</v>
      </c>
    </row>
    <row r="6" ht="20.25">
      <c r="B6" s="41"/>
    </row>
    <row r="7" spans="2:9" ht="15.75">
      <c r="B7" s="103" t="s">
        <v>52</v>
      </c>
      <c r="C7" s="104"/>
      <c r="D7" s="104"/>
      <c r="E7" s="104"/>
      <c r="F7" s="104"/>
      <c r="G7" s="104"/>
      <c r="H7" s="104"/>
      <c r="I7" s="104"/>
    </row>
    <row r="8" ht="15">
      <c r="B8" s="42"/>
    </row>
    <row r="9" ht="15">
      <c r="B9" s="40" t="s">
        <v>53</v>
      </c>
    </row>
    <row r="10" ht="15">
      <c r="B10" s="40" t="s">
        <v>54</v>
      </c>
    </row>
    <row r="11" ht="15">
      <c r="B11" s="40"/>
    </row>
    <row r="12" spans="2:9" ht="28.5" customHeight="1">
      <c r="B12" s="43" t="s">
        <v>0</v>
      </c>
      <c r="C12" s="43" t="s">
        <v>20</v>
      </c>
      <c r="D12" s="124" t="s">
        <v>21</v>
      </c>
      <c r="E12" s="125"/>
      <c r="F12" s="45" t="s">
        <v>8</v>
      </c>
      <c r="G12" s="45" t="s">
        <v>16</v>
      </c>
      <c r="H12" s="46" t="s">
        <v>17</v>
      </c>
      <c r="I12" s="45" t="s">
        <v>55</v>
      </c>
    </row>
    <row r="13" spans="2:9" s="49" customFormat="1" ht="27.75" customHeight="1">
      <c r="B13" s="47" t="s">
        <v>22</v>
      </c>
      <c r="C13" s="98" t="s">
        <v>56</v>
      </c>
      <c r="D13" s="99"/>
      <c r="E13" s="100"/>
      <c r="F13" s="48">
        <v>311944</v>
      </c>
      <c r="G13" s="48"/>
      <c r="H13" s="48">
        <v>104926</v>
      </c>
      <c r="I13" s="48">
        <f>SUM(F13:G13)-H13</f>
        <v>207018</v>
      </c>
    </row>
    <row r="14" spans="2:9" s="49" customFormat="1" ht="12.75">
      <c r="B14" s="114" t="s">
        <v>24</v>
      </c>
      <c r="C14" s="50"/>
      <c r="D14" s="101" t="s">
        <v>25</v>
      </c>
      <c r="E14" s="102"/>
      <c r="F14" s="48">
        <f>SUM(F15)</f>
        <v>170000</v>
      </c>
      <c r="G14" s="48"/>
      <c r="H14" s="48"/>
      <c r="I14" s="48">
        <f>SUM(I15)</f>
        <v>170000</v>
      </c>
    </row>
    <row r="15" spans="2:9" s="52" customFormat="1" ht="18.75" customHeight="1">
      <c r="B15" s="115"/>
      <c r="C15" s="105" t="s">
        <v>42</v>
      </c>
      <c r="D15" s="60" t="s">
        <v>57</v>
      </c>
      <c r="E15" s="61"/>
      <c r="F15" s="117">
        <v>170000</v>
      </c>
      <c r="G15" s="122"/>
      <c r="H15" s="122"/>
      <c r="I15" s="117">
        <f>SUM(F15:H16)</f>
        <v>170000</v>
      </c>
    </row>
    <row r="16" spans="2:9" s="52" customFormat="1" ht="76.5" customHeight="1">
      <c r="B16" s="116"/>
      <c r="C16" s="113"/>
      <c r="D16" s="62" t="s">
        <v>58</v>
      </c>
      <c r="E16" s="53"/>
      <c r="F16" s="118"/>
      <c r="G16" s="123"/>
      <c r="H16" s="123"/>
      <c r="I16" s="118"/>
    </row>
    <row r="17" spans="2:9" s="49" customFormat="1" ht="12.75">
      <c r="B17" s="107" t="s">
        <v>29</v>
      </c>
      <c r="C17" s="50"/>
      <c r="D17" s="101" t="s">
        <v>30</v>
      </c>
      <c r="E17" s="102"/>
      <c r="F17" s="55">
        <f>SUM(F21:F36,F19,F18)</f>
        <v>367704</v>
      </c>
      <c r="G17" s="55">
        <f>SUM(G21:G36,G19,G18)</f>
        <v>10130</v>
      </c>
      <c r="H17" s="55">
        <f>SUM(H21:H36,H19,H18)</f>
        <v>19780</v>
      </c>
      <c r="I17" s="55">
        <f>SUM(I21:I36,I19,I18)</f>
        <v>358054</v>
      </c>
    </row>
    <row r="18" spans="2:9" s="49" customFormat="1" ht="12.75">
      <c r="B18" s="108"/>
      <c r="C18" s="110">
        <v>4210</v>
      </c>
      <c r="D18" s="63" t="s">
        <v>59</v>
      </c>
      <c r="E18" s="57">
        <v>3000</v>
      </c>
      <c r="F18" s="54"/>
      <c r="G18" s="54"/>
      <c r="H18" s="54"/>
      <c r="I18" s="54"/>
    </row>
    <row r="19" spans="2:9" s="49" customFormat="1" ht="12.75">
      <c r="B19" s="108"/>
      <c r="C19" s="111"/>
      <c r="D19" s="64"/>
      <c r="E19" s="51"/>
      <c r="F19" s="54">
        <v>3800</v>
      </c>
      <c r="G19" s="54"/>
      <c r="H19" s="54"/>
      <c r="I19" s="54">
        <f>SUM(F19:G19)-H19</f>
        <v>3800</v>
      </c>
    </row>
    <row r="20" spans="2:9" s="49" customFormat="1" ht="26.25" customHeight="1">
      <c r="B20" s="108"/>
      <c r="C20" s="112"/>
      <c r="D20" s="68" t="s">
        <v>82</v>
      </c>
      <c r="E20" s="69">
        <v>800</v>
      </c>
      <c r="F20" s="56"/>
      <c r="G20" s="56"/>
      <c r="H20" s="56"/>
      <c r="I20" s="56"/>
    </row>
    <row r="21" spans="2:9" s="49" customFormat="1" ht="38.25">
      <c r="B21" s="108"/>
      <c r="C21" s="105">
        <v>4300</v>
      </c>
      <c r="D21" s="63" t="s">
        <v>60</v>
      </c>
      <c r="E21" s="54">
        <v>81524</v>
      </c>
      <c r="F21" s="119">
        <v>233904</v>
      </c>
      <c r="G21" s="119">
        <v>10130</v>
      </c>
      <c r="H21" s="119">
        <v>19780</v>
      </c>
      <c r="I21" s="119">
        <f>SUM(F21,G21)-H21</f>
        <v>224254</v>
      </c>
    </row>
    <row r="22" spans="2:9" s="49" customFormat="1" ht="38.25">
      <c r="B22" s="108"/>
      <c r="C22" s="106"/>
      <c r="D22" s="64" t="s">
        <v>61</v>
      </c>
      <c r="E22" s="54">
        <v>16500</v>
      </c>
      <c r="F22" s="129"/>
      <c r="G22" s="120"/>
      <c r="H22" s="120"/>
      <c r="I22" s="120"/>
    </row>
    <row r="23" spans="2:9" s="49" customFormat="1" ht="63.75">
      <c r="B23" s="108"/>
      <c r="C23" s="106"/>
      <c r="D23" s="64" t="s">
        <v>88</v>
      </c>
      <c r="E23" s="54">
        <v>42100</v>
      </c>
      <c r="F23" s="129"/>
      <c r="G23" s="120"/>
      <c r="H23" s="120"/>
      <c r="I23" s="120"/>
    </row>
    <row r="24" spans="2:9" s="49" customFormat="1" ht="29.25" customHeight="1">
      <c r="B24" s="108"/>
      <c r="C24" s="106"/>
      <c r="D24" s="64" t="s">
        <v>86</v>
      </c>
      <c r="E24" s="54">
        <v>2130</v>
      </c>
      <c r="F24" s="129"/>
      <c r="G24" s="120"/>
      <c r="H24" s="120"/>
      <c r="I24" s="120"/>
    </row>
    <row r="25" spans="2:9" s="49" customFormat="1" ht="25.5">
      <c r="B25" s="108"/>
      <c r="C25" s="106"/>
      <c r="D25" s="64" t="s">
        <v>62</v>
      </c>
      <c r="E25" s="54">
        <v>20000</v>
      </c>
      <c r="F25" s="129"/>
      <c r="G25" s="120"/>
      <c r="H25" s="120"/>
      <c r="I25" s="120"/>
    </row>
    <row r="26" spans="2:9" s="49" customFormat="1" ht="38.25">
      <c r="B26" s="108"/>
      <c r="C26" s="106"/>
      <c r="D26" s="64" t="s">
        <v>63</v>
      </c>
      <c r="E26" s="54">
        <v>5000</v>
      </c>
      <c r="F26" s="129"/>
      <c r="G26" s="120"/>
      <c r="H26" s="120"/>
      <c r="I26" s="120"/>
    </row>
    <row r="27" spans="2:9" s="49" customFormat="1" ht="25.5">
      <c r="B27" s="108"/>
      <c r="C27" s="106"/>
      <c r="D27" s="64" t="s">
        <v>64</v>
      </c>
      <c r="E27" s="54">
        <v>6000</v>
      </c>
      <c r="F27" s="129"/>
      <c r="G27" s="120"/>
      <c r="H27" s="120"/>
      <c r="I27" s="120"/>
    </row>
    <row r="28" spans="2:9" s="49" customFormat="1" ht="38.25" customHeight="1">
      <c r="B28" s="108"/>
      <c r="C28" s="106"/>
      <c r="D28" s="64" t="s">
        <v>65</v>
      </c>
      <c r="E28" s="54">
        <v>16000</v>
      </c>
      <c r="F28" s="129"/>
      <c r="G28" s="120"/>
      <c r="H28" s="120"/>
      <c r="I28" s="120"/>
    </row>
    <row r="29" spans="2:9" s="49" customFormat="1" ht="38.25" hidden="1">
      <c r="B29" s="108"/>
      <c r="C29" s="106"/>
      <c r="D29" s="64" t="s">
        <v>66</v>
      </c>
      <c r="E29" s="54">
        <v>21500</v>
      </c>
      <c r="F29" s="129"/>
      <c r="G29" s="120"/>
      <c r="H29" s="120"/>
      <c r="I29" s="120"/>
    </row>
    <row r="30" spans="2:9" s="49" customFormat="1" ht="75.75" customHeight="1" hidden="1">
      <c r="B30" s="108"/>
      <c r="C30" s="106"/>
      <c r="D30" s="64"/>
      <c r="E30" s="54"/>
      <c r="F30" s="129"/>
      <c r="G30" s="120"/>
      <c r="H30" s="120"/>
      <c r="I30" s="120"/>
    </row>
    <row r="31" spans="2:9" s="49" customFormat="1" ht="40.5" customHeight="1">
      <c r="B31" s="108"/>
      <c r="C31" s="106"/>
      <c r="D31" s="72" t="s">
        <v>87</v>
      </c>
      <c r="E31" s="54">
        <v>5000</v>
      </c>
      <c r="F31" s="129"/>
      <c r="G31" s="120"/>
      <c r="H31" s="120"/>
      <c r="I31" s="120"/>
    </row>
    <row r="32" spans="2:9" s="49" customFormat="1" ht="12.75">
      <c r="B32" s="108"/>
      <c r="C32" s="106"/>
      <c r="D32" s="64" t="s">
        <v>67</v>
      </c>
      <c r="E32" s="54">
        <v>20000</v>
      </c>
      <c r="F32" s="129"/>
      <c r="G32" s="120"/>
      <c r="H32" s="120"/>
      <c r="I32" s="120"/>
    </row>
    <row r="33" spans="2:9" s="49" customFormat="1" ht="51">
      <c r="B33" s="108"/>
      <c r="C33" s="113"/>
      <c r="D33" s="65" t="s">
        <v>68</v>
      </c>
      <c r="E33" s="56">
        <v>10000</v>
      </c>
      <c r="F33" s="130"/>
      <c r="G33" s="121"/>
      <c r="H33" s="121"/>
      <c r="I33" s="121"/>
    </row>
    <row r="34" spans="2:9" s="49" customFormat="1" ht="25.5">
      <c r="B34" s="108"/>
      <c r="C34" s="105">
        <v>6120</v>
      </c>
      <c r="D34" s="63" t="s">
        <v>69</v>
      </c>
      <c r="E34" s="58">
        <v>21000</v>
      </c>
      <c r="F34" s="119">
        <v>130000</v>
      </c>
      <c r="G34" s="119"/>
      <c r="H34" s="126"/>
      <c r="I34" s="119">
        <f>SUM(F34:G34)-H34</f>
        <v>130000</v>
      </c>
    </row>
    <row r="35" spans="2:9" s="49" customFormat="1" ht="12.75">
      <c r="B35" s="108"/>
      <c r="C35" s="106"/>
      <c r="D35" s="66" t="s">
        <v>70</v>
      </c>
      <c r="E35" s="59">
        <v>9000</v>
      </c>
      <c r="F35" s="120"/>
      <c r="G35" s="120"/>
      <c r="H35" s="127"/>
      <c r="I35" s="120"/>
    </row>
    <row r="36" spans="2:9" s="49" customFormat="1" ht="63.75">
      <c r="B36" s="109"/>
      <c r="C36" s="97"/>
      <c r="D36" s="65" t="s">
        <v>73</v>
      </c>
      <c r="E36" s="56">
        <v>100000</v>
      </c>
      <c r="F36" s="121"/>
      <c r="G36" s="121"/>
      <c r="H36" s="128"/>
      <c r="I36" s="121"/>
    </row>
    <row r="37" spans="2:9" s="49" customFormat="1" ht="28.5" customHeight="1">
      <c r="B37" s="44" t="s">
        <v>71</v>
      </c>
      <c r="C37" s="98" t="s">
        <v>72</v>
      </c>
      <c r="D37" s="99"/>
      <c r="E37" s="100"/>
      <c r="F37" s="55">
        <v>9314</v>
      </c>
      <c r="G37" s="55">
        <v>9650</v>
      </c>
      <c r="H37" s="55"/>
      <c r="I37" s="55">
        <f>SUM(F37:G37)</f>
        <v>18964</v>
      </c>
    </row>
    <row r="38" ht="15">
      <c r="B38" s="40"/>
    </row>
  </sheetData>
  <mergeCells count="24">
    <mergeCell ref="C37:E37"/>
    <mergeCell ref="D12:E12"/>
    <mergeCell ref="I21:I33"/>
    <mergeCell ref="F34:F36"/>
    <mergeCell ref="G34:G36"/>
    <mergeCell ref="H34:H36"/>
    <mergeCell ref="I34:I36"/>
    <mergeCell ref="D17:E17"/>
    <mergeCell ref="F21:F33"/>
    <mergeCell ref="G21:G33"/>
    <mergeCell ref="H21:H33"/>
    <mergeCell ref="G15:G16"/>
    <mergeCell ref="H15:H16"/>
    <mergeCell ref="I15:I16"/>
    <mergeCell ref="C13:E13"/>
    <mergeCell ref="D14:E14"/>
    <mergeCell ref="B7:I7"/>
    <mergeCell ref="C34:C36"/>
    <mergeCell ref="B17:B36"/>
    <mergeCell ref="C18:C20"/>
    <mergeCell ref="C21:C33"/>
    <mergeCell ref="B14:B16"/>
    <mergeCell ref="C15:C16"/>
    <mergeCell ref="F15:F16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2004-12-23T11:23:13Z</cp:lastPrinted>
  <dcterms:created xsi:type="dcterms:W3CDTF">2003-05-13T07:58:22Z</dcterms:created>
  <dcterms:modified xsi:type="dcterms:W3CDTF">2006-03-08T08:26:27Z</dcterms:modified>
  <cp:category/>
  <cp:version/>
  <cp:contentType/>
  <cp:contentStatus/>
</cp:coreProperties>
</file>