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dochody i pólrocze 2004" sheetId="1" r:id="rId1"/>
  </sheets>
  <definedNames>
    <definedName name="_xlnm.Print_Area" localSheetId="0">'dochody i pólrocze 2004'!$A$1:$J$95</definedName>
    <definedName name="_xlnm.Print_Titles" localSheetId="0">'dochody i pólrocze 2004'!$10:$10</definedName>
  </definedNames>
  <calcPr fullCalcOnLoad="1"/>
</workbook>
</file>

<file path=xl/sharedStrings.xml><?xml version="1.0" encoding="utf-8"?>
<sst xmlns="http://schemas.openxmlformats.org/spreadsheetml/2006/main" count="115" uniqueCount="89">
  <si>
    <t>z wykonania budżetu powiatu</t>
  </si>
  <si>
    <t>W Y K O N A N I E</t>
  </si>
  <si>
    <t>Dział</t>
  </si>
  <si>
    <t>Rozdział</t>
  </si>
  <si>
    <t>Nazwa</t>
  </si>
  <si>
    <t>Plan</t>
  </si>
  <si>
    <t>Wykonanie</t>
  </si>
  <si>
    <t>010</t>
  </si>
  <si>
    <t>Rolnictwo i łowiectwo</t>
  </si>
  <si>
    <t>01005</t>
  </si>
  <si>
    <t>Prace geodezyjne - urządzenia na potrzeby rolnictwa</t>
  </si>
  <si>
    <t>w tym:</t>
  </si>
  <si>
    <t>020</t>
  </si>
  <si>
    <t>Leśnictwo</t>
  </si>
  <si>
    <t>02001</t>
  </si>
  <si>
    <t>Gospodarka leśna</t>
  </si>
  <si>
    <t>Transport i łączność</t>
  </si>
  <si>
    <t>Drogi publiczne powiatowe</t>
  </si>
  <si>
    <t>Gospodarka gruntami i nieruchomościami</t>
  </si>
  <si>
    <t>Działalność usługowa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</si>
  <si>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</si>
  <si>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</si>
  <si>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</si>
  <si>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</si>
  <si>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</si>
  <si>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</si>
  <si>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Komendy powiatowe Państwowej Straży Pożarnej</t>
  </si>
  <si>
    <t>Różne rozliczenia</t>
  </si>
  <si>
    <t>Oświata i wychowanie</t>
  </si>
  <si>
    <t>Licea ogólnokształcące</t>
  </si>
  <si>
    <t>Ochrona zdrowia</t>
  </si>
  <si>
    <t>Opieka społeczna</t>
  </si>
  <si>
    <t>Zasiłki rodzinne, pielęgnacyjne i 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</si>
  <si>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</si>
  <si>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</si>
  <si>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</si>
  <si>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</si>
  <si>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</si>
  <si>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</si>
  <si>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Pomoc materialna dla uczniów</t>
  </si>
  <si>
    <t>dochodów według źródeł i działów klasyfikacji</t>
  </si>
  <si>
    <t>udział w planie dochodów w %</t>
  </si>
  <si>
    <t>wykonanie planu w %</t>
  </si>
  <si>
    <t>udział w dochodach w %</t>
  </si>
  <si>
    <t>Dotacje celowe przekazane z budżetu państwa na zadania bieżące z zakresu administracji rządowej oraz inne zadania zlecone ustawami realizowane przez powiat</t>
  </si>
  <si>
    <t xml:space="preserve">Gospodarka mieszkaniowa </t>
  </si>
  <si>
    <t>Prace geodezyjne i kartograficzne (nieiwestycyjne)</t>
  </si>
  <si>
    <t>Bezpieczeństwo publiczne i ochrona przeciwpożarowa</t>
  </si>
  <si>
    <t>Składki na ubezpieczenia zdrowotne oraz świadczenia dla osób nie objętych obowiązkiem ubezpieczenia zdrowotnego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</si>
  <si>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</si>
  <si>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</si>
  <si>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Placówki opiekunczo-wychowawcze</t>
  </si>
  <si>
    <t>Szkoły zawodowe</t>
  </si>
  <si>
    <t>Subwencje ogólne z budżetu państwa</t>
  </si>
  <si>
    <t>Część oświatowa subwencji ogólnej dla jednostek samorządu terytorialnego</t>
  </si>
  <si>
    <t>Dochody własne</t>
  </si>
  <si>
    <t>Dochody od osób prawnych, od osób fizycznych i od innych jednostek nie posiadających osobowości prawnej</t>
  </si>
  <si>
    <t>Udziały powiatów w podatkach stanowiacych dochód budżetu państwa</t>
  </si>
  <si>
    <t>Gospodarstwa pomocnicze</t>
  </si>
  <si>
    <t xml:space="preserve">Ogółem </t>
  </si>
  <si>
    <t>x</t>
  </si>
  <si>
    <t>Środki otrzymane od pozostałych jednostek zaliczanych do sektora finansów publicznych na realizację zadań bieżących jednostek zaliczanych do sektora finansów publicznych</t>
  </si>
  <si>
    <t>Bezpieczeństwo publiczne i ochrona przeciwpozarowa</t>
  </si>
  <si>
    <t>Komendy powiatowe Państwowej strazy Pozarnej</t>
  </si>
  <si>
    <t>Wpływy z innych opłat stanowiacych dochody jednostek samorządu terytorialnego</t>
  </si>
  <si>
    <t>Rózne rozliczenia</t>
  </si>
  <si>
    <t>Rózne rozliczenia finansowe</t>
  </si>
  <si>
    <t>Poradnie psychologiczno - pedagogiczne oraz inne poradnie specjalistyczne</t>
  </si>
  <si>
    <t>85324</t>
  </si>
  <si>
    <t>Państwowy Fundusz Rehabilitacji</t>
  </si>
  <si>
    <t>za 2004 rok</t>
  </si>
  <si>
    <t>71014</t>
  </si>
  <si>
    <t>Pomoc społeczna</t>
  </si>
  <si>
    <t>85212</t>
  </si>
  <si>
    <t>Świadczenia rodzinne oraz składki na ubezpieczenia emerytalne i rentowe z ubezpieczenia społecznego</t>
  </si>
  <si>
    <t>85216</t>
  </si>
  <si>
    <t>01017</t>
  </si>
  <si>
    <t>Ochrona roślin</t>
  </si>
  <si>
    <t>85201</t>
  </si>
  <si>
    <t>75802</t>
  </si>
  <si>
    <t>Uzupełnienie subwencji ogólnej dla jednostek samorzadu terytorialnego</t>
  </si>
  <si>
    <t>75803</t>
  </si>
  <si>
    <t>Część wyrównanwcza subwencji ogólnej dla powiatów</t>
  </si>
  <si>
    <t>75832</t>
  </si>
  <si>
    <t>Część równoważąca subwencji ogólnej dla powiatów</t>
  </si>
  <si>
    <t>01008</t>
  </si>
  <si>
    <t>Melioracje wodne</t>
  </si>
  <si>
    <t>Załącznik Nr 1 do informacji</t>
  </si>
  <si>
    <t>za I półrocze 2004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</si>
</sst>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0"/>
    <numFmt numFmtId="170" formatCode="0.0000"/>
    <numFmt numFmtId="171" formatCode="0.000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3" fillId="0" borderId="3" xfId="0" applyFont="1" applyFill="1" applyBorder="1" applyAlignment="1" quotePrefix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4" fontId="5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4" fontId="6" fillId="0" borderId="3" xfId="0" applyNumberFormat="1" applyFont="1" applyFill="1" applyBorder="1" applyAlignment="1">
      <alignment wrapText="1"/>
    </xf>
    <xf numFmtId="4" fontId="6" fillId="0" borderId="3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4" fontId="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5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4" fontId="1" fillId="0" borderId="7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1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quotePrefix="1">
      <alignment horizontal="center" vertical="center"/>
    </xf>
    <xf numFmtId="49" fontId="3" fillId="0" borderId="3" xfId="0" applyNumberFormat="1" applyFont="1" applyFill="1" applyBorder="1" applyAlignment="1" quotePrefix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5.75390625" style="3" customWidth="1"/>
    <col min="2" max="2" width="8.75390625" style="90" customWidth="1"/>
    <col min="3" max="3" width="31.75390625" style="4" customWidth="1"/>
    <col min="4" max="4" width="6.125" style="5" hidden="1" customWidth="1"/>
    <col min="5" max="5" width="6.75390625" style="3" hidden="1" customWidth="1"/>
    <col min="6" max="7" width="11.75390625" style="3" customWidth="1"/>
    <col min="8" max="8" width="11.75390625" style="5" customWidth="1"/>
    <col min="9" max="9" width="6.375" style="3" hidden="1" customWidth="1"/>
    <col min="10" max="10" width="5.625" style="7" hidden="1" customWidth="1"/>
    <col min="11" max="16384" width="9.125" style="3" customWidth="1"/>
  </cols>
  <sheetData>
    <row r="1" spans="6:8" ht="12.75">
      <c r="F1" s="110" t="s">
        <v>87</v>
      </c>
      <c r="G1" s="110"/>
      <c r="H1" s="110"/>
    </row>
    <row r="2" spans="6:8" ht="12.75">
      <c r="F2" s="110" t="s">
        <v>0</v>
      </c>
      <c r="G2" s="110"/>
      <c r="H2" s="110"/>
    </row>
    <row r="3" spans="6:8" ht="12.75">
      <c r="F3" s="110" t="s">
        <v>88</v>
      </c>
      <c r="G3" s="110"/>
      <c r="H3" s="110"/>
    </row>
    <row r="4" spans="6:8" ht="12.75">
      <c r="F4" s="6"/>
      <c r="G4" s="6"/>
      <c r="H4" s="7"/>
    </row>
    <row r="6" spans="1:10" ht="15.75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5.75">
      <c r="A7" s="107" t="s">
        <v>40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15.75">
      <c r="A8" s="107" t="s">
        <v>70</v>
      </c>
      <c r="B8" s="107"/>
      <c r="C8" s="107"/>
      <c r="D8" s="107"/>
      <c r="E8" s="107"/>
      <c r="F8" s="107"/>
      <c r="G8" s="107"/>
      <c r="H8" s="107"/>
      <c r="I8" s="107"/>
      <c r="J8" s="107"/>
    </row>
    <row r="10" spans="1:10" ht="22.5">
      <c r="A10" s="8" t="s">
        <v>2</v>
      </c>
      <c r="B10" s="91" t="s">
        <v>3</v>
      </c>
      <c r="C10" s="9" t="s">
        <v>4</v>
      </c>
      <c r="D10" s="108" t="s">
        <v>41</v>
      </c>
      <c r="E10" s="109"/>
      <c r="F10" s="10" t="s">
        <v>5</v>
      </c>
      <c r="G10" s="10" t="s">
        <v>6</v>
      </c>
      <c r="H10" s="11" t="s">
        <v>42</v>
      </c>
      <c r="I10" s="108" t="s">
        <v>43</v>
      </c>
      <c r="J10" s="109"/>
    </row>
    <row r="11" spans="1:10" ht="76.5">
      <c r="A11" s="10"/>
      <c r="B11" s="92"/>
      <c r="C11" s="12" t="s">
        <v>44</v>
      </c>
      <c r="D11" s="75"/>
      <c r="E11" s="76">
        <f>F11/$F$95*100</f>
        <v>10.681533618641302</v>
      </c>
      <c r="F11" s="13">
        <f>SUM(F13,F15,F17,F19,F23,F26,F28,F30,F33)</f>
        <v>3457206</v>
      </c>
      <c r="G11" s="13">
        <f>SUM(G13,G15,G17,G19,G23,G26,G28,G30,G33)</f>
        <v>1983513</v>
      </c>
      <c r="H11" s="77">
        <f>G11/F11*100</f>
        <v>57.37329508279229</v>
      </c>
      <c r="I11" s="14">
        <f>G11/$G$95*100</f>
        <v>10.43705698706266</v>
      </c>
      <c r="J11" s="78"/>
    </row>
    <row r="12" spans="1:10" ht="12.75">
      <c r="A12" s="15"/>
      <c r="B12" s="93"/>
      <c r="C12" s="16" t="s">
        <v>11</v>
      </c>
      <c r="D12" s="17"/>
      <c r="E12" s="18"/>
      <c r="F12" s="19"/>
      <c r="G12" s="19"/>
      <c r="H12" s="20"/>
      <c r="I12" s="21"/>
      <c r="J12" s="22"/>
    </row>
    <row r="13" spans="1:10" ht="12.75">
      <c r="A13" s="23" t="s">
        <v>7</v>
      </c>
      <c r="B13" s="94"/>
      <c r="C13" s="25" t="s">
        <v>8</v>
      </c>
      <c r="D13" s="17"/>
      <c r="E13" s="18"/>
      <c r="F13" s="19">
        <f>SUM(F14:F14)</f>
        <v>99000</v>
      </c>
      <c r="G13" s="19">
        <f>SUM(G14:G14)</f>
        <v>10500</v>
      </c>
      <c r="H13" s="20">
        <f aca="true" t="shared" si="0" ref="H13:H35">G13/F13*100</f>
        <v>10.606060606060606</v>
      </c>
      <c r="I13" s="21"/>
      <c r="J13" s="22"/>
    </row>
    <row r="14" spans="1:10" ht="25.5">
      <c r="A14" s="15"/>
      <c r="B14" s="95" t="s">
        <v>9</v>
      </c>
      <c r="C14" s="26" t="s">
        <v>10</v>
      </c>
      <c r="D14" s="27">
        <f>F14/$F$11*100</f>
        <v>2.8635840618117636</v>
      </c>
      <c r="E14" s="28"/>
      <c r="F14" s="29">
        <v>99000</v>
      </c>
      <c r="G14" s="29">
        <v>10500</v>
      </c>
      <c r="H14" s="30">
        <f t="shared" si="0"/>
        <v>10.606060606060606</v>
      </c>
      <c r="I14" s="31"/>
      <c r="J14" s="32">
        <f>G14/$G$11*100</f>
        <v>0.529363810572454</v>
      </c>
    </row>
    <row r="15" spans="1:10" ht="12.75">
      <c r="A15" s="23" t="s">
        <v>12</v>
      </c>
      <c r="B15" s="94"/>
      <c r="C15" s="33" t="s">
        <v>13</v>
      </c>
      <c r="D15" s="34"/>
      <c r="E15" s="35"/>
      <c r="F15" s="36">
        <f>SUM(F16)</f>
        <v>700</v>
      </c>
      <c r="G15" s="36">
        <f>SUM(G16)</f>
        <v>700</v>
      </c>
      <c r="H15" s="37">
        <f t="shared" si="0"/>
        <v>100</v>
      </c>
      <c r="I15" s="31"/>
      <c r="J15" s="32"/>
    </row>
    <row r="16" spans="1:10" ht="12.75">
      <c r="A16" s="15"/>
      <c r="B16" s="95" t="s">
        <v>14</v>
      </c>
      <c r="C16" s="26" t="s">
        <v>15</v>
      </c>
      <c r="D16" s="27">
        <f>F16/$F$11*100</f>
        <v>0.02024756407341651</v>
      </c>
      <c r="E16" s="28"/>
      <c r="F16" s="29">
        <v>700</v>
      </c>
      <c r="G16" s="29">
        <v>700</v>
      </c>
      <c r="H16" s="30">
        <f t="shared" si="0"/>
        <v>100</v>
      </c>
      <c r="I16" s="31"/>
      <c r="J16" s="32">
        <f>G16/$G$11*100</f>
        <v>0.03529092070483027</v>
      </c>
    </row>
    <row r="17" spans="1:10" ht="12.75">
      <c r="A17" s="24">
        <v>700</v>
      </c>
      <c r="B17" s="94"/>
      <c r="C17" s="33" t="s">
        <v>45</v>
      </c>
      <c r="D17" s="34"/>
      <c r="E17" s="28"/>
      <c r="F17" s="36">
        <f>SUM(F18)</f>
        <v>5000</v>
      </c>
      <c r="G17" s="36">
        <f>SUM(G18)</f>
        <v>1000</v>
      </c>
      <c r="H17" s="37">
        <f t="shared" si="0"/>
        <v>20</v>
      </c>
      <c r="I17" s="31"/>
      <c r="J17" s="32"/>
    </row>
    <row r="18" spans="1:10" ht="25.5">
      <c r="A18" s="15"/>
      <c r="B18" s="93">
        <v>70005</v>
      </c>
      <c r="C18" s="26" t="s">
        <v>18</v>
      </c>
      <c r="D18" s="27">
        <f>F18/$F$11*100</f>
        <v>0.1446254576672608</v>
      </c>
      <c r="E18" s="28"/>
      <c r="F18" s="29">
        <v>5000</v>
      </c>
      <c r="G18" s="29">
        <v>1000</v>
      </c>
      <c r="H18" s="30">
        <f t="shared" si="0"/>
        <v>20</v>
      </c>
      <c r="I18" s="31"/>
      <c r="J18" s="32">
        <f>G18/$G$11*100</f>
        <v>0.05041560100690039</v>
      </c>
    </row>
    <row r="19" spans="1:10" ht="12.75">
      <c r="A19" s="24">
        <v>710</v>
      </c>
      <c r="B19" s="94"/>
      <c r="C19" s="33" t="s">
        <v>19</v>
      </c>
      <c r="D19" s="34"/>
      <c r="E19" s="28"/>
      <c r="F19" s="36">
        <f>SUM(F20:F22)</f>
        <v>272800</v>
      </c>
      <c r="G19" s="36">
        <f>SUM(G20:G22)</f>
        <v>113240</v>
      </c>
      <c r="H19" s="30">
        <f t="shared" si="0"/>
        <v>41.510263929618766</v>
      </c>
      <c r="I19" s="31"/>
      <c r="J19" s="32"/>
    </row>
    <row r="20" spans="1:10" ht="25.5">
      <c r="A20" s="15"/>
      <c r="B20" s="93">
        <v>71013</v>
      </c>
      <c r="C20" s="26" t="s">
        <v>46</v>
      </c>
      <c r="D20" s="27">
        <f>F20/$F$11*100</f>
        <v>3.337955562960379</v>
      </c>
      <c r="E20" s="28"/>
      <c r="F20" s="29">
        <v>115400</v>
      </c>
      <c r="G20" s="29"/>
      <c r="H20" s="30"/>
      <c r="I20" s="31"/>
      <c r="J20" s="32">
        <f>G20/$G$11*100</f>
        <v>0</v>
      </c>
    </row>
    <row r="21" spans="1:10" ht="25.5">
      <c r="A21" s="15"/>
      <c r="B21" s="93" t="s">
        <v>71</v>
      </c>
      <c r="C21" s="26" t="s">
        <v>20</v>
      </c>
      <c r="D21" s="27">
        <f>F21/$F$11*100</f>
        <v>0.057850183066904315</v>
      </c>
      <c r="E21" s="28"/>
      <c r="F21" s="29">
        <v>2000</v>
      </c>
      <c r="G21" s="29"/>
      <c r="H21" s="30"/>
      <c r="I21" s="31"/>
      <c r="J21" s="32">
        <f>G21/$G$11*100</f>
        <v>0</v>
      </c>
    </row>
    <row r="22" spans="1:10" ht="12.75">
      <c r="A22" s="15"/>
      <c r="B22" s="93">
        <v>71015</v>
      </c>
      <c r="C22" s="26" t="s">
        <v>21</v>
      </c>
      <c r="D22" s="27">
        <f>F22/$F$11*100</f>
        <v>4.494959224298465</v>
      </c>
      <c r="E22" s="28"/>
      <c r="F22" s="29">
        <v>155400</v>
      </c>
      <c r="G22" s="29">
        <v>113240</v>
      </c>
      <c r="H22" s="30">
        <f t="shared" si="0"/>
        <v>72.87001287001287</v>
      </c>
      <c r="I22" s="31"/>
      <c r="J22" s="32">
        <f>G22/$G$11*100</f>
        <v>5.7090626580213995</v>
      </c>
    </row>
    <row r="23" spans="1:10" ht="12.75">
      <c r="A23" s="24">
        <v>750</v>
      </c>
      <c r="B23" s="94"/>
      <c r="C23" s="33" t="s">
        <v>22</v>
      </c>
      <c r="D23" s="34"/>
      <c r="E23" s="28"/>
      <c r="F23" s="36">
        <f>SUM(F24,F25,)</f>
        <v>174600</v>
      </c>
      <c r="G23" s="36">
        <f>SUM(G24,G25)</f>
        <v>101074</v>
      </c>
      <c r="H23" s="37">
        <f t="shared" si="0"/>
        <v>57.88888888888889</v>
      </c>
      <c r="I23" s="31"/>
      <c r="J23" s="32"/>
    </row>
    <row r="24" spans="1:10" ht="12.75">
      <c r="A24" s="15"/>
      <c r="B24" s="93">
        <v>75011</v>
      </c>
      <c r="C24" s="26" t="s">
        <v>23</v>
      </c>
      <c r="D24" s="27">
        <f>F24/$F$11*100</f>
        <v>4.327193693404443</v>
      </c>
      <c r="E24" s="28"/>
      <c r="F24" s="29">
        <v>149600</v>
      </c>
      <c r="G24" s="29">
        <v>76074</v>
      </c>
      <c r="H24" s="30">
        <f t="shared" si="0"/>
        <v>50.851604278074866</v>
      </c>
      <c r="I24" s="31"/>
      <c r="J24" s="32">
        <f>G24/$G$11*100</f>
        <v>3.83531643099894</v>
      </c>
    </row>
    <row r="25" spans="1:10" ht="12.75">
      <c r="A25" s="15"/>
      <c r="B25" s="93">
        <v>75045</v>
      </c>
      <c r="C25" s="26" t="s">
        <v>25</v>
      </c>
      <c r="D25" s="27">
        <f>F25/$F$11*100</f>
        <v>0.7231272883363039</v>
      </c>
      <c r="E25" s="28"/>
      <c r="F25" s="29">
        <v>25000</v>
      </c>
      <c r="G25" s="29">
        <v>25000</v>
      </c>
      <c r="H25" s="30">
        <f t="shared" si="0"/>
        <v>100</v>
      </c>
      <c r="I25" s="31"/>
      <c r="J25" s="32">
        <f>G25/$G$11*100</f>
        <v>1.2603900251725095</v>
      </c>
    </row>
    <row r="26" spans="1:10" ht="25.5">
      <c r="A26" s="24">
        <v>754</v>
      </c>
      <c r="B26" s="94"/>
      <c r="C26" s="33" t="s">
        <v>47</v>
      </c>
      <c r="D26" s="34"/>
      <c r="E26" s="28"/>
      <c r="F26" s="36">
        <f>SUM(F27:F27)</f>
        <v>1944600</v>
      </c>
      <c r="G26" s="36">
        <f>SUM(G27:G27)</f>
        <v>1272000</v>
      </c>
      <c r="H26" s="37">
        <f t="shared" si="0"/>
        <v>65.41190990435051</v>
      </c>
      <c r="I26" s="31"/>
      <c r="J26" s="32"/>
    </row>
    <row r="27" spans="1:10" ht="25.5">
      <c r="A27" s="15"/>
      <c r="B27" s="93">
        <v>75411</v>
      </c>
      <c r="C27" s="26" t="s">
        <v>26</v>
      </c>
      <c r="D27" s="27">
        <f>F27/$F$11*100</f>
        <v>56.24773299595106</v>
      </c>
      <c r="E27" s="28"/>
      <c r="F27" s="29">
        <v>1944600</v>
      </c>
      <c r="G27" s="29">
        <v>1272000</v>
      </c>
      <c r="H27" s="30">
        <f t="shared" si="0"/>
        <v>65.41190990435051</v>
      </c>
      <c r="I27" s="31"/>
      <c r="J27" s="32">
        <f>G27/$G$11*100</f>
        <v>64.12864448077728</v>
      </c>
    </row>
    <row r="28" spans="1:10" ht="12.75">
      <c r="A28" s="24">
        <v>851</v>
      </c>
      <c r="B28" s="94"/>
      <c r="C28" s="33" t="s">
        <v>30</v>
      </c>
      <c r="D28" s="34"/>
      <c r="E28" s="28"/>
      <c r="F28" s="36">
        <f>SUM(F29:F29)</f>
        <v>865006</v>
      </c>
      <c r="G28" s="36">
        <f>SUM(G29:G29)</f>
        <v>433799</v>
      </c>
      <c r="H28" s="37">
        <f t="shared" si="0"/>
        <v>50.14982555034301</v>
      </c>
      <c r="I28" s="31"/>
      <c r="J28" s="32"/>
    </row>
    <row r="29" spans="1:10" ht="51">
      <c r="A29" s="15"/>
      <c r="B29" s="93">
        <v>85156</v>
      </c>
      <c r="C29" s="26" t="s">
        <v>48</v>
      </c>
      <c r="D29" s="27">
        <f>F29/$F$11*100</f>
        <v>25.020377726985316</v>
      </c>
      <c r="E29" s="28"/>
      <c r="F29" s="29">
        <v>865006</v>
      </c>
      <c r="G29" s="29">
        <v>433799</v>
      </c>
      <c r="H29" s="30">
        <f t="shared" si="0"/>
        <v>50.14982555034301</v>
      </c>
      <c r="I29" s="31"/>
      <c r="J29" s="32">
        <f>G29/$G$11*100</f>
        <v>21.87023730119238</v>
      </c>
    </row>
    <row r="30" spans="1:10" ht="12.75">
      <c r="A30" s="24">
        <v>852</v>
      </c>
      <c r="B30" s="94"/>
      <c r="C30" s="33" t="s">
        <v>72</v>
      </c>
      <c r="D30" s="34"/>
      <c r="E30" s="28"/>
      <c r="F30" s="36">
        <f>SUM(F31:F32)</f>
        <v>12400</v>
      </c>
      <c r="G30" s="36">
        <f>SUM(G31:G32)</f>
        <v>4299</v>
      </c>
      <c r="H30" s="37">
        <f>G30/F30*100</f>
        <v>34.66935483870968</v>
      </c>
      <c r="I30" s="31"/>
      <c r="J30" s="32"/>
    </row>
    <row r="31" spans="1:10" ht="51">
      <c r="A31" s="15"/>
      <c r="B31" s="93" t="s">
        <v>73</v>
      </c>
      <c r="C31" s="26" t="s">
        <v>74</v>
      </c>
      <c r="D31" s="27">
        <f>F31/$F$11*100</f>
        <v>0.284160099224634</v>
      </c>
      <c r="E31" s="28"/>
      <c r="F31" s="29">
        <v>9824</v>
      </c>
      <c r="G31" s="29">
        <v>1723</v>
      </c>
      <c r="H31" s="30">
        <f>G31/F31*100</f>
        <v>17.53868078175896</v>
      </c>
      <c r="I31" s="31"/>
      <c r="J31" s="32">
        <f>G31/$G$11*100</f>
        <v>0.08686608053488937</v>
      </c>
    </row>
    <row r="32" spans="1:10" ht="25.5">
      <c r="A32" s="15"/>
      <c r="B32" s="93" t="s">
        <v>75</v>
      </c>
      <c r="C32" s="26" t="s">
        <v>32</v>
      </c>
      <c r="D32" s="27">
        <f>F32/$F$11*100</f>
        <v>0.07451103579017276</v>
      </c>
      <c r="E32" s="28"/>
      <c r="F32" s="29">
        <v>2576</v>
      </c>
      <c r="G32" s="29">
        <v>2576</v>
      </c>
      <c r="H32" s="30">
        <f>G32/F32*100</f>
        <v>100</v>
      </c>
      <c r="I32" s="31"/>
      <c r="J32" s="32">
        <f>G32/$G$11*100</f>
        <v>0.12987058819377537</v>
      </c>
    </row>
    <row r="33" spans="1:10" ht="12.75">
      <c r="A33" s="24">
        <v>853</v>
      </c>
      <c r="B33" s="94"/>
      <c r="C33" s="33" t="s">
        <v>31</v>
      </c>
      <c r="D33" s="34"/>
      <c r="E33" s="28"/>
      <c r="F33" s="36">
        <f>SUM(F34:F34)</f>
        <v>83100</v>
      </c>
      <c r="G33" s="36">
        <f>SUM(G34:G34)</f>
        <v>46901</v>
      </c>
      <c r="H33" s="37">
        <f t="shared" si="0"/>
        <v>56.439229843561975</v>
      </c>
      <c r="I33" s="31"/>
      <c r="J33" s="32"/>
    </row>
    <row r="34" spans="1:10" ht="25.5">
      <c r="A34" s="61"/>
      <c r="B34" s="98">
        <v>85321</v>
      </c>
      <c r="C34" s="62" t="s">
        <v>33</v>
      </c>
      <c r="D34" s="88">
        <f>F34/$F$11*100</f>
        <v>2.403675106429874</v>
      </c>
      <c r="E34" s="63"/>
      <c r="F34" s="64">
        <v>83100</v>
      </c>
      <c r="G34" s="64">
        <v>46901</v>
      </c>
      <c r="H34" s="65">
        <f t="shared" si="0"/>
        <v>56.439229843561975</v>
      </c>
      <c r="I34" s="31"/>
      <c r="J34" s="32">
        <f>G34/$G$11*100</f>
        <v>2.364542102824635</v>
      </c>
    </row>
    <row r="35" spans="1:10" ht="76.5">
      <c r="A35" s="10"/>
      <c r="B35" s="92"/>
      <c r="C35" s="12" t="s">
        <v>49</v>
      </c>
      <c r="D35" s="75"/>
      <c r="E35" s="76">
        <f>F35/$F$95*100</f>
        <v>0.10702524655740349</v>
      </c>
      <c r="F35" s="13">
        <f>SUM(F37,F39)</f>
        <v>34640</v>
      </c>
      <c r="G35" s="13">
        <f>SUM(G37,G39)</f>
        <v>13920</v>
      </c>
      <c r="H35" s="77">
        <f t="shared" si="0"/>
        <v>40.184757505773675</v>
      </c>
      <c r="I35" s="14">
        <f>G35/$G$95*100</f>
        <v>0.07324571770384777</v>
      </c>
      <c r="J35" s="78"/>
    </row>
    <row r="36" spans="1:10" ht="12.75">
      <c r="A36" s="15"/>
      <c r="B36" s="93"/>
      <c r="C36" s="16" t="s">
        <v>11</v>
      </c>
      <c r="D36" s="17"/>
      <c r="E36" s="18"/>
      <c r="F36" s="19"/>
      <c r="G36" s="19"/>
      <c r="H36" s="20"/>
      <c r="I36" s="21"/>
      <c r="J36" s="22"/>
    </row>
    <row r="37" spans="1:10" ht="12.75">
      <c r="A37" s="23" t="s">
        <v>7</v>
      </c>
      <c r="B37" s="94"/>
      <c r="C37" s="25" t="s">
        <v>8</v>
      </c>
      <c r="D37" s="17"/>
      <c r="E37" s="18"/>
      <c r="F37" s="19">
        <f>SUM(F38)</f>
        <v>15000</v>
      </c>
      <c r="G37" s="19"/>
      <c r="H37" s="20"/>
      <c r="I37" s="21"/>
      <c r="J37" s="22"/>
    </row>
    <row r="38" spans="1:10" ht="12.75">
      <c r="A38" s="40"/>
      <c r="B38" s="93" t="s">
        <v>76</v>
      </c>
      <c r="C38" s="26" t="s">
        <v>77</v>
      </c>
      <c r="D38" s="27"/>
      <c r="E38" s="41"/>
      <c r="F38" s="29">
        <v>15000</v>
      </c>
      <c r="G38" s="29"/>
      <c r="H38" s="30"/>
      <c r="I38" s="31"/>
      <c r="J38" s="32">
        <f>G38/$G$35*100</f>
        <v>0</v>
      </c>
    </row>
    <row r="39" spans="1:10" ht="12.75">
      <c r="A39" s="24">
        <v>750</v>
      </c>
      <c r="B39" s="94"/>
      <c r="C39" s="25" t="s">
        <v>22</v>
      </c>
      <c r="D39" s="17"/>
      <c r="E39" s="18"/>
      <c r="F39" s="19">
        <f>SUM(F40,F41)</f>
        <v>19640</v>
      </c>
      <c r="G39" s="19">
        <f>SUM(G40,G41)</f>
        <v>13920</v>
      </c>
      <c r="H39" s="20">
        <f>G39/F39*100</f>
        <v>70.87576374745417</v>
      </c>
      <c r="I39" s="21"/>
      <c r="J39" s="22"/>
    </row>
    <row r="40" spans="1:10" ht="12.75">
      <c r="A40" s="40"/>
      <c r="B40" s="93">
        <v>75011</v>
      </c>
      <c r="C40" s="26" t="s">
        <v>23</v>
      </c>
      <c r="D40" s="27"/>
      <c r="E40" s="41"/>
      <c r="F40" s="29">
        <v>11640</v>
      </c>
      <c r="G40" s="29">
        <v>5920</v>
      </c>
      <c r="H40" s="30">
        <f>G40/F40*100</f>
        <v>50.85910652920962</v>
      </c>
      <c r="I40" s="31"/>
      <c r="J40" s="32">
        <f>G40/$G$35*100</f>
        <v>42.5287356321839</v>
      </c>
    </row>
    <row r="41" spans="1:10" ht="12.75">
      <c r="A41" s="40"/>
      <c r="B41" s="93">
        <v>75045</v>
      </c>
      <c r="C41" s="2" t="s">
        <v>25</v>
      </c>
      <c r="D41" s="38"/>
      <c r="E41" s="42"/>
      <c r="F41" s="1">
        <v>8000</v>
      </c>
      <c r="G41" s="1">
        <v>8000</v>
      </c>
      <c r="H41" s="39">
        <f>G41/F41*100</f>
        <v>100</v>
      </c>
      <c r="I41" s="21"/>
      <c r="J41" s="22">
        <f>G41/$G$35*100</f>
        <v>57.47126436781609</v>
      </c>
    </row>
    <row r="42" spans="1:10" ht="51">
      <c r="A42" s="10"/>
      <c r="B42" s="92"/>
      <c r="C42" s="12" t="s">
        <v>50</v>
      </c>
      <c r="D42" s="75"/>
      <c r="E42" s="76">
        <f>F42/$F$95*100</f>
        <v>4.181708724179657</v>
      </c>
      <c r="F42" s="13">
        <f>SUM(F44,F46)</f>
        <v>1353460</v>
      </c>
      <c r="G42" s="13">
        <f>SUM(G44,G46)</f>
        <v>844316</v>
      </c>
      <c r="H42" s="77">
        <f>G42/F42*100</f>
        <v>62.38204306000916</v>
      </c>
      <c r="I42" s="14">
        <f>G42/$G$95*100</f>
        <v>4.442710588278875</v>
      </c>
      <c r="J42" s="78"/>
    </row>
    <row r="43" spans="1:10" ht="12.75">
      <c r="A43" s="15"/>
      <c r="B43" s="93"/>
      <c r="C43" s="16" t="s">
        <v>11</v>
      </c>
      <c r="D43" s="17"/>
      <c r="E43" s="18"/>
      <c r="F43" s="19"/>
      <c r="G43" s="19"/>
      <c r="H43" s="20"/>
      <c r="I43" s="21"/>
      <c r="J43" s="22"/>
    </row>
    <row r="44" spans="1:10" ht="12.75">
      <c r="A44" s="24">
        <v>852</v>
      </c>
      <c r="B44" s="94"/>
      <c r="C44" s="33" t="s">
        <v>72</v>
      </c>
      <c r="D44" s="45">
        <f>F44/$F$42*100</f>
        <v>89.85858466448953</v>
      </c>
      <c r="E44" s="46"/>
      <c r="F44" s="36">
        <f>SUM(F45)</f>
        <v>1216200</v>
      </c>
      <c r="G44" s="36">
        <f>SUM(G45)</f>
        <v>707056</v>
      </c>
      <c r="H44" s="37">
        <f aca="true" t="shared" si="1" ref="H44:H52">G44/F44*100</f>
        <v>58.13649070876501</v>
      </c>
      <c r="I44" s="47"/>
      <c r="J44" s="48"/>
    </row>
    <row r="45" spans="1:10" ht="12.75">
      <c r="A45" s="15"/>
      <c r="B45" s="93" t="s">
        <v>78</v>
      </c>
      <c r="C45" s="26" t="s">
        <v>51</v>
      </c>
      <c r="D45" s="27">
        <f>F45/$F$42*100</f>
        <v>89.85858466448953</v>
      </c>
      <c r="E45" s="28"/>
      <c r="F45" s="29">
        <v>1216200</v>
      </c>
      <c r="G45" s="29">
        <v>707056</v>
      </c>
      <c r="H45" s="30">
        <f t="shared" si="1"/>
        <v>58.13649070876501</v>
      </c>
      <c r="I45" s="31"/>
      <c r="J45" s="32">
        <f>G45/$G$42*100</f>
        <v>83.74305354867136</v>
      </c>
    </row>
    <row r="46" spans="1:10" s="55" customFormat="1" ht="25.5">
      <c r="A46" s="24">
        <v>854</v>
      </c>
      <c r="B46" s="94"/>
      <c r="C46" s="33" t="s">
        <v>35</v>
      </c>
      <c r="D46" s="27">
        <f>F46/$F$42*100</f>
        <v>10.14141533551047</v>
      </c>
      <c r="E46" s="46"/>
      <c r="F46" s="36">
        <f>SUM(F47,F48)</f>
        <v>137260</v>
      </c>
      <c r="G46" s="36">
        <f>SUM(G47,G48)</f>
        <v>137260</v>
      </c>
      <c r="H46" s="30">
        <f t="shared" si="1"/>
        <v>100</v>
      </c>
      <c r="I46" s="47"/>
      <c r="J46" s="32">
        <f>G46/$G$42*100</f>
        <v>16.25694645132865</v>
      </c>
    </row>
    <row r="47" spans="1:10" s="55" customFormat="1" ht="12.75" hidden="1">
      <c r="A47" s="40"/>
      <c r="B47" s="93">
        <v>85403</v>
      </c>
      <c r="C47" s="16"/>
      <c r="D47" s="38"/>
      <c r="E47" s="58"/>
      <c r="F47" s="1"/>
      <c r="G47" s="1"/>
      <c r="H47" s="39"/>
      <c r="I47" s="59"/>
      <c r="J47" s="57"/>
    </row>
    <row r="48" spans="1:10" ht="12.75">
      <c r="A48" s="15"/>
      <c r="B48" s="93">
        <v>85415</v>
      </c>
      <c r="C48" s="2" t="s">
        <v>39</v>
      </c>
      <c r="D48" s="38">
        <f>F48/$F$42*100</f>
        <v>10.14141533551047</v>
      </c>
      <c r="E48" s="56"/>
      <c r="F48" s="1">
        <v>137260</v>
      </c>
      <c r="G48" s="1">
        <v>137260</v>
      </c>
      <c r="H48" s="39">
        <f t="shared" si="1"/>
        <v>100</v>
      </c>
      <c r="I48" s="21"/>
      <c r="J48" s="57">
        <f>G48/$G$42*100</f>
        <v>16.25694645132865</v>
      </c>
    </row>
    <row r="49" spans="1:10" s="55" customFormat="1" ht="12.75" hidden="1">
      <c r="A49" s="43"/>
      <c r="B49" s="97"/>
      <c r="C49" s="12"/>
      <c r="D49" s="75"/>
      <c r="E49" s="77"/>
      <c r="F49" s="13"/>
      <c r="G49" s="13"/>
      <c r="H49" s="77"/>
      <c r="I49" s="79"/>
      <c r="J49" s="80"/>
    </row>
    <row r="50" spans="1:10" s="55" customFormat="1" ht="12.75" hidden="1">
      <c r="A50" s="40"/>
      <c r="B50" s="96"/>
      <c r="C50" s="16"/>
      <c r="D50" s="17"/>
      <c r="E50" s="58"/>
      <c r="F50" s="19"/>
      <c r="G50" s="19"/>
      <c r="H50" s="20"/>
      <c r="I50" s="59"/>
      <c r="J50" s="60"/>
    </row>
    <row r="51" spans="1:10" ht="12.75" hidden="1">
      <c r="A51" s="61"/>
      <c r="B51" s="98"/>
      <c r="C51" s="62"/>
      <c r="D51" s="38"/>
      <c r="E51" s="63"/>
      <c r="F51" s="64"/>
      <c r="G51" s="64"/>
      <c r="H51" s="65"/>
      <c r="I51" s="66"/>
      <c r="J51" s="67"/>
    </row>
    <row r="52" spans="1:10" ht="25.5">
      <c r="A52" s="10"/>
      <c r="B52" s="92"/>
      <c r="C52" s="12" t="s">
        <v>53</v>
      </c>
      <c r="D52" s="75"/>
      <c r="E52" s="76">
        <f>F52/$F$95*100</f>
        <v>65.82881614598193</v>
      </c>
      <c r="F52" s="13">
        <f>SUM(F54)</f>
        <v>21306283</v>
      </c>
      <c r="G52" s="13">
        <f>SUM(G54)</f>
        <v>12721767</v>
      </c>
      <c r="H52" s="77">
        <f t="shared" si="1"/>
        <v>59.708992882522026</v>
      </c>
      <c r="I52" s="14">
        <f>G52/$G$95*100</f>
        <v>66.94072948104358</v>
      </c>
      <c r="J52" s="78"/>
    </row>
    <row r="53" spans="1:10" ht="12.75">
      <c r="A53" s="15"/>
      <c r="B53" s="93"/>
      <c r="C53" s="16" t="s">
        <v>11</v>
      </c>
      <c r="D53" s="17"/>
      <c r="E53" s="18"/>
      <c r="F53" s="19"/>
      <c r="G53" s="19"/>
      <c r="H53" s="20"/>
      <c r="I53" s="21"/>
      <c r="J53" s="22"/>
    </row>
    <row r="54" spans="1:10" ht="12.75">
      <c r="A54" s="24">
        <v>758</v>
      </c>
      <c r="B54" s="94"/>
      <c r="C54" s="25" t="s">
        <v>27</v>
      </c>
      <c r="D54" s="17"/>
      <c r="E54" s="18"/>
      <c r="F54" s="19">
        <f>SUM(F55:F58)</f>
        <v>21306283</v>
      </c>
      <c r="G54" s="19">
        <f>SUM(G55:G58)</f>
        <v>12721767</v>
      </c>
      <c r="H54" s="20">
        <f aca="true" t="shared" si="2" ref="H54:H61">G54/F54*100</f>
        <v>59.708992882522026</v>
      </c>
      <c r="I54" s="21"/>
      <c r="J54" s="22"/>
    </row>
    <row r="55" spans="1:10" ht="38.25">
      <c r="A55" s="15"/>
      <c r="B55" s="93">
        <v>75801</v>
      </c>
      <c r="C55" s="26" t="s">
        <v>54</v>
      </c>
      <c r="D55" s="27">
        <f>F55/$F$52*100</f>
        <v>77.01048559244238</v>
      </c>
      <c r="E55" s="28"/>
      <c r="F55" s="29">
        <v>16408072</v>
      </c>
      <c r="G55" s="29">
        <v>10097275</v>
      </c>
      <c r="H55" s="30">
        <f t="shared" si="2"/>
        <v>61.53846106964913</v>
      </c>
      <c r="I55" s="31"/>
      <c r="J55" s="32">
        <f>G55/$G$52*100</f>
        <v>79.37006706694125</v>
      </c>
    </row>
    <row r="56" spans="1:10" ht="25.5">
      <c r="A56" s="15"/>
      <c r="B56" s="93" t="s">
        <v>79</v>
      </c>
      <c r="C56" s="26" t="s">
        <v>80</v>
      </c>
      <c r="D56" s="27">
        <f>F56/$F$52*100</f>
        <v>1.6463688199391702</v>
      </c>
      <c r="E56" s="28"/>
      <c r="F56" s="29">
        <v>350780</v>
      </c>
      <c r="G56" s="29">
        <v>350780</v>
      </c>
      <c r="H56" s="30">
        <f t="shared" si="2"/>
        <v>100</v>
      </c>
      <c r="I56" s="31"/>
      <c r="J56" s="32">
        <f>G56/$G$52*100</f>
        <v>2.75732136895763</v>
      </c>
    </row>
    <row r="57" spans="1:10" ht="25.5">
      <c r="A57" s="15"/>
      <c r="B57" s="93" t="s">
        <v>81</v>
      </c>
      <c r="C57" s="49" t="s">
        <v>82</v>
      </c>
      <c r="D57" s="45"/>
      <c r="E57" s="50"/>
      <c r="F57" s="29">
        <v>2591692</v>
      </c>
      <c r="G57" s="29">
        <v>1295844</v>
      </c>
      <c r="H57" s="30">
        <f t="shared" si="2"/>
        <v>49.99992283033632</v>
      </c>
      <c r="I57" s="31"/>
      <c r="J57" s="32">
        <f>G57/$G$52*100</f>
        <v>10.186037835781775</v>
      </c>
    </row>
    <row r="58" spans="1:10" ht="29.25" customHeight="1">
      <c r="A58" s="15"/>
      <c r="B58" s="93" t="s">
        <v>83</v>
      </c>
      <c r="C58" s="49" t="s">
        <v>84</v>
      </c>
      <c r="D58" s="45">
        <f>F58/$F$52*100</f>
        <v>9.17916560105768</v>
      </c>
      <c r="E58" s="50"/>
      <c r="F58" s="51">
        <v>1955739</v>
      </c>
      <c r="G58" s="51">
        <v>977868</v>
      </c>
      <c r="H58" s="52">
        <f t="shared" si="2"/>
        <v>49.99992330264928</v>
      </c>
      <c r="I58" s="53"/>
      <c r="J58" s="54">
        <f>G58/$G$52*100</f>
        <v>7.6865737283193445</v>
      </c>
    </row>
    <row r="59" spans="1:10" ht="12.75">
      <c r="A59" s="10"/>
      <c r="B59" s="92"/>
      <c r="C59" s="12" t="s">
        <v>55</v>
      </c>
      <c r="D59" s="75"/>
      <c r="E59" s="76">
        <f>F59/$F$95*100</f>
        <v>19.200916264639694</v>
      </c>
      <c r="F59" s="13">
        <f>SUM(F61,F63,F66,F68,F70,F72,F74,F76,F78,F80,F84,F86,F90)</f>
        <v>6214606</v>
      </c>
      <c r="G59" s="13">
        <f>SUM(G61,G63,G66,G68,G70,G72,G74,G76,G78,G80,G84,G86,G90)</f>
        <v>3441008</v>
      </c>
      <c r="H59" s="77">
        <f t="shared" si="2"/>
        <v>55.36968876224816</v>
      </c>
      <c r="I59" s="14">
        <f>G59/$G$95*100</f>
        <v>18.10625722591105</v>
      </c>
      <c r="J59" s="78"/>
    </row>
    <row r="60" spans="1:10" ht="12.75">
      <c r="A60" s="15"/>
      <c r="B60" s="93"/>
      <c r="C60" s="16" t="s">
        <v>11</v>
      </c>
      <c r="D60" s="38"/>
      <c r="E60" s="18"/>
      <c r="F60" s="19"/>
      <c r="G60" s="19"/>
      <c r="H60" s="20"/>
      <c r="I60" s="21"/>
      <c r="J60" s="22"/>
    </row>
    <row r="61" spans="1:10" ht="12.75">
      <c r="A61" s="23" t="s">
        <v>7</v>
      </c>
      <c r="B61" s="94"/>
      <c r="C61" s="25" t="s">
        <v>8</v>
      </c>
      <c r="D61" s="17"/>
      <c r="E61" s="18"/>
      <c r="F61" s="19">
        <f>SUM(F62:F62)</f>
        <v>300</v>
      </c>
      <c r="G61" s="19">
        <f>SUM(G62:G62)</f>
        <v>273</v>
      </c>
      <c r="H61" s="77">
        <f t="shared" si="2"/>
        <v>91</v>
      </c>
      <c r="I61" s="21"/>
      <c r="J61" s="22"/>
    </row>
    <row r="62" spans="1:10" ht="12.75">
      <c r="A62" s="15"/>
      <c r="B62" s="93" t="s">
        <v>85</v>
      </c>
      <c r="C62" s="26" t="s">
        <v>86</v>
      </c>
      <c r="D62" s="27">
        <f>F62/$F$11*100</f>
        <v>0.008677527460035648</v>
      </c>
      <c r="E62" s="28"/>
      <c r="F62" s="29">
        <v>300</v>
      </c>
      <c r="G62" s="29">
        <v>273</v>
      </c>
      <c r="H62" s="52">
        <f aca="true" t="shared" si="3" ref="H62:H91">G62/F62*100</f>
        <v>91</v>
      </c>
      <c r="I62" s="31"/>
      <c r="J62" s="32">
        <f>G62/$G$11*100</f>
        <v>0.013763459074883803</v>
      </c>
    </row>
    <row r="63" spans="1:10" s="55" customFormat="1" ht="76.5">
      <c r="A63" s="43"/>
      <c r="B63" s="97"/>
      <c r="C63" s="12" t="s">
        <v>61</v>
      </c>
      <c r="D63" s="75"/>
      <c r="E63" s="77">
        <f>F63/$F$95*100</f>
        <v>0.7025231109186607</v>
      </c>
      <c r="F63" s="13">
        <f>SUM(F64)</f>
        <v>227380</v>
      </c>
      <c r="G63" s="13">
        <f>SUM(G65)</f>
        <v>116572</v>
      </c>
      <c r="H63" s="77">
        <f t="shared" si="3"/>
        <v>51.26748174861465</v>
      </c>
      <c r="I63" s="79">
        <f>G63/$G$95*100</f>
        <v>0.6133907905296655</v>
      </c>
      <c r="J63" s="80"/>
    </row>
    <row r="64" spans="1:10" s="55" customFormat="1" ht="12.75">
      <c r="A64" s="40">
        <v>20</v>
      </c>
      <c r="B64" s="96"/>
      <c r="C64" s="16" t="s">
        <v>13</v>
      </c>
      <c r="D64" s="17"/>
      <c r="E64" s="58"/>
      <c r="F64" s="19">
        <f>SUM(F65)</f>
        <v>227380</v>
      </c>
      <c r="G64" s="19">
        <f>SUM(G65)</f>
        <v>116572</v>
      </c>
      <c r="H64" s="20">
        <f t="shared" si="3"/>
        <v>51.26748174861465</v>
      </c>
      <c r="I64" s="59"/>
      <c r="J64" s="60"/>
    </row>
    <row r="65" spans="1:10" ht="12.75">
      <c r="A65" s="61"/>
      <c r="B65" s="98" t="s">
        <v>14</v>
      </c>
      <c r="C65" s="62" t="s">
        <v>15</v>
      </c>
      <c r="D65" s="38">
        <f>F65/$F$42*100</f>
        <v>16.79990542757082</v>
      </c>
      <c r="E65" s="63"/>
      <c r="F65" s="64">
        <v>227380</v>
      </c>
      <c r="G65" s="64">
        <v>116572</v>
      </c>
      <c r="H65" s="65">
        <f t="shared" si="3"/>
        <v>51.26748174861465</v>
      </c>
      <c r="I65" s="66"/>
      <c r="J65" s="67"/>
    </row>
    <row r="66" spans="1:10" ht="52.5" customHeight="1">
      <c r="A66" s="87">
        <v>756</v>
      </c>
      <c r="B66" s="101"/>
      <c r="C66" s="102" t="s">
        <v>56</v>
      </c>
      <c r="D66" s="103"/>
      <c r="E66" s="104"/>
      <c r="F66" s="105">
        <f>SUM(F67)</f>
        <v>2717227</v>
      </c>
      <c r="G66" s="105">
        <f>SUM(G67)</f>
        <v>1205222</v>
      </c>
      <c r="H66" s="106">
        <f t="shared" si="3"/>
        <v>44.35485147173939</v>
      </c>
      <c r="I66" s="21"/>
      <c r="J66" s="22"/>
    </row>
    <row r="67" spans="1:10" ht="38.25">
      <c r="A67" s="15"/>
      <c r="B67" s="93">
        <v>75622</v>
      </c>
      <c r="C67" s="2" t="s">
        <v>57</v>
      </c>
      <c r="D67" s="38">
        <f>F67/$F$52*100</f>
        <v>12.753172385816896</v>
      </c>
      <c r="E67" s="56"/>
      <c r="F67" s="1">
        <v>2717227</v>
      </c>
      <c r="G67" s="1">
        <v>1205222</v>
      </c>
      <c r="H67" s="39">
        <f t="shared" si="3"/>
        <v>44.35485147173939</v>
      </c>
      <c r="I67" s="53"/>
      <c r="J67" s="54"/>
    </row>
    <row r="68" spans="1:10" ht="12.75">
      <c r="A68" s="24">
        <v>600</v>
      </c>
      <c r="B68" s="94"/>
      <c r="C68" s="33" t="s">
        <v>16</v>
      </c>
      <c r="D68" s="34"/>
      <c r="E68" s="46"/>
      <c r="F68" s="36">
        <f>SUM(F69)</f>
        <v>289500</v>
      </c>
      <c r="G68" s="36">
        <f>SUM(G69)</f>
        <v>3864</v>
      </c>
      <c r="H68" s="37">
        <f>G68/F68*100</f>
        <v>1.3347150259067357</v>
      </c>
      <c r="I68" s="47"/>
      <c r="J68" s="48"/>
    </row>
    <row r="69" spans="1:10" ht="12.75">
      <c r="A69" s="44"/>
      <c r="B69" s="99">
        <v>60014</v>
      </c>
      <c r="C69" s="26" t="s">
        <v>17</v>
      </c>
      <c r="D69" s="68"/>
      <c r="E69" s="70"/>
      <c r="F69" s="29">
        <v>289500</v>
      </c>
      <c r="G69" s="29">
        <v>3864</v>
      </c>
      <c r="H69" s="30">
        <f t="shared" si="3"/>
        <v>1.3347150259067357</v>
      </c>
      <c r="I69" s="71"/>
      <c r="J69" s="69"/>
    </row>
    <row r="70" spans="1:10" ht="12.75">
      <c r="A70" s="24">
        <v>700</v>
      </c>
      <c r="B70" s="94"/>
      <c r="C70" s="33" t="s">
        <v>45</v>
      </c>
      <c r="D70" s="34"/>
      <c r="E70" s="28"/>
      <c r="F70" s="36">
        <f>SUM(F71)</f>
        <v>1538875</v>
      </c>
      <c r="G70" s="36">
        <f>SUM(G71)</f>
        <v>1156903</v>
      </c>
      <c r="H70" s="37">
        <f>G70/F70*100</f>
        <v>75.17849078060271</v>
      </c>
      <c r="I70" s="31"/>
      <c r="J70" s="32"/>
    </row>
    <row r="71" spans="1:10" ht="25.5">
      <c r="A71" s="15"/>
      <c r="B71" s="93">
        <v>70005</v>
      </c>
      <c r="C71" s="26" t="s">
        <v>18</v>
      </c>
      <c r="D71" s="68"/>
      <c r="E71" s="70"/>
      <c r="F71" s="29">
        <v>1538875</v>
      </c>
      <c r="G71" s="29">
        <v>1156903</v>
      </c>
      <c r="H71" s="30">
        <f t="shared" si="3"/>
        <v>75.17849078060271</v>
      </c>
      <c r="I71" s="71"/>
      <c r="J71" s="69"/>
    </row>
    <row r="72" spans="1:10" ht="12.75">
      <c r="A72" s="24">
        <v>750</v>
      </c>
      <c r="B72" s="94"/>
      <c r="C72" s="33" t="s">
        <v>22</v>
      </c>
      <c r="D72" s="34"/>
      <c r="E72" s="46"/>
      <c r="F72" s="36">
        <f>SUM(F73)</f>
        <v>54244</v>
      </c>
      <c r="G72" s="36">
        <f>SUM(G73)</f>
        <v>13025</v>
      </c>
      <c r="H72" s="37">
        <f t="shared" si="3"/>
        <v>24.01187228080525</v>
      </c>
      <c r="I72" s="47"/>
      <c r="J72" s="48"/>
    </row>
    <row r="73" spans="1:10" ht="12.75">
      <c r="A73" s="15"/>
      <c r="B73" s="93">
        <v>75020</v>
      </c>
      <c r="C73" s="26" t="s">
        <v>24</v>
      </c>
      <c r="D73" s="27"/>
      <c r="E73" s="28"/>
      <c r="F73" s="29">
        <v>54244</v>
      </c>
      <c r="G73" s="29">
        <v>13025</v>
      </c>
      <c r="H73" s="30">
        <f t="shared" si="3"/>
        <v>24.01187228080525</v>
      </c>
      <c r="I73" s="31"/>
      <c r="J73" s="32"/>
    </row>
    <row r="74" spans="1:10" ht="25.5">
      <c r="A74" s="24">
        <v>754</v>
      </c>
      <c r="B74" s="100"/>
      <c r="C74" s="33" t="s">
        <v>62</v>
      </c>
      <c r="D74" s="34"/>
      <c r="E74" s="46"/>
      <c r="F74" s="36"/>
      <c r="G74" s="36">
        <f>SUM(G75)</f>
        <v>247</v>
      </c>
      <c r="H74" s="37"/>
      <c r="I74" s="47"/>
      <c r="J74" s="48"/>
    </row>
    <row r="75" spans="1:10" ht="25.5">
      <c r="A75" s="15"/>
      <c r="B75" s="95">
        <v>75411</v>
      </c>
      <c r="C75" s="49" t="s">
        <v>63</v>
      </c>
      <c r="D75" s="45"/>
      <c r="E75" s="50"/>
      <c r="F75" s="51"/>
      <c r="G75" s="51">
        <v>247</v>
      </c>
      <c r="H75" s="52"/>
      <c r="I75" s="53"/>
      <c r="J75" s="54"/>
    </row>
    <row r="76" spans="1:10" s="55" customFormat="1" ht="51">
      <c r="A76" s="24">
        <v>756</v>
      </c>
      <c r="B76" s="94"/>
      <c r="C76" s="33" t="s">
        <v>56</v>
      </c>
      <c r="D76" s="34"/>
      <c r="E76" s="46"/>
      <c r="F76" s="36">
        <f>SUM(F77)</f>
        <v>1058236</v>
      </c>
      <c r="G76" s="36">
        <f>SUM(G77)</f>
        <v>699139</v>
      </c>
      <c r="H76" s="37">
        <f t="shared" si="3"/>
        <v>66.06645398568939</v>
      </c>
      <c r="I76" s="47"/>
      <c r="J76" s="48"/>
    </row>
    <row r="77" spans="1:10" ht="38.25">
      <c r="A77" s="15"/>
      <c r="B77" s="93">
        <v>75618</v>
      </c>
      <c r="C77" s="26" t="s">
        <v>64</v>
      </c>
      <c r="D77" s="27"/>
      <c r="E77" s="28"/>
      <c r="F77" s="29">
        <v>1058236</v>
      </c>
      <c r="G77" s="29">
        <v>699139</v>
      </c>
      <c r="H77" s="30">
        <f t="shared" si="3"/>
        <v>66.06645398568939</v>
      </c>
      <c r="I77" s="31"/>
      <c r="J77" s="32"/>
    </row>
    <row r="78" spans="1:10" s="55" customFormat="1" ht="12.75">
      <c r="A78" s="24">
        <v>758</v>
      </c>
      <c r="B78" s="94"/>
      <c r="C78" s="33" t="s">
        <v>65</v>
      </c>
      <c r="D78" s="34"/>
      <c r="E78" s="46"/>
      <c r="F78" s="36">
        <f>SUM(F79)</f>
        <v>8159</v>
      </c>
      <c r="G78" s="36">
        <f>SUM(G79)</f>
        <v>11502</v>
      </c>
      <c r="H78" s="37">
        <f t="shared" si="3"/>
        <v>140.97315847530334</v>
      </c>
      <c r="I78" s="47"/>
      <c r="J78" s="48"/>
    </row>
    <row r="79" spans="1:10" ht="12.75">
      <c r="A79" s="15"/>
      <c r="B79" s="93">
        <v>75814</v>
      </c>
      <c r="C79" s="26" t="s">
        <v>66</v>
      </c>
      <c r="D79" s="27"/>
      <c r="E79" s="28"/>
      <c r="F79" s="29">
        <v>8159</v>
      </c>
      <c r="G79" s="29">
        <v>11502</v>
      </c>
      <c r="H79" s="30">
        <f t="shared" si="3"/>
        <v>140.97315847530334</v>
      </c>
      <c r="I79" s="31"/>
      <c r="J79" s="32"/>
    </row>
    <row r="80" spans="1:10" ht="12.75">
      <c r="A80" s="24">
        <v>801</v>
      </c>
      <c r="B80" s="94"/>
      <c r="C80" s="33" t="s">
        <v>28</v>
      </c>
      <c r="D80" s="34"/>
      <c r="E80" s="28"/>
      <c r="F80" s="36">
        <f>SUM(F81:F83)</f>
        <v>160153</v>
      </c>
      <c r="G80" s="36">
        <f>SUM(G81:G83)</f>
        <v>129928</v>
      </c>
      <c r="H80" s="37">
        <f t="shared" si="3"/>
        <v>81.12742190280544</v>
      </c>
      <c r="I80" s="31"/>
      <c r="J80" s="32"/>
    </row>
    <row r="81" spans="1:10" ht="12.75">
      <c r="A81" s="15"/>
      <c r="B81" s="93">
        <v>80120</v>
      </c>
      <c r="C81" s="26" t="s">
        <v>29</v>
      </c>
      <c r="D81" s="27"/>
      <c r="E81" s="28"/>
      <c r="F81" s="29">
        <v>10700</v>
      </c>
      <c r="G81" s="29">
        <v>8374</v>
      </c>
      <c r="H81" s="30">
        <f t="shared" si="3"/>
        <v>78.26168224299064</v>
      </c>
      <c r="I81" s="31"/>
      <c r="J81" s="32"/>
    </row>
    <row r="82" spans="1:10" ht="12.75">
      <c r="A82" s="15"/>
      <c r="B82" s="93">
        <v>80130</v>
      </c>
      <c r="C82" s="26" t="s">
        <v>52</v>
      </c>
      <c r="D82" s="27"/>
      <c r="E82" s="28"/>
      <c r="F82" s="29">
        <v>135479</v>
      </c>
      <c r="G82" s="29">
        <v>107579</v>
      </c>
      <c r="H82" s="30">
        <f>G82/F82*100</f>
        <v>79.40640246827921</v>
      </c>
      <c r="I82" s="31"/>
      <c r="J82" s="32"/>
    </row>
    <row r="83" spans="1:10" ht="12.75">
      <c r="A83" s="15"/>
      <c r="B83" s="93">
        <v>80197</v>
      </c>
      <c r="C83" s="26" t="s">
        <v>58</v>
      </c>
      <c r="D83" s="27"/>
      <c r="E83" s="28"/>
      <c r="F83" s="29">
        <v>13974</v>
      </c>
      <c r="G83" s="29">
        <v>13975</v>
      </c>
      <c r="H83" s="30">
        <f>G83/F83*100</f>
        <v>100.00715614713039</v>
      </c>
      <c r="I83" s="31"/>
      <c r="J83" s="32"/>
    </row>
    <row r="84" spans="1:10" s="55" customFormat="1" ht="12.75">
      <c r="A84" s="24">
        <v>852</v>
      </c>
      <c r="B84" s="94"/>
      <c r="C84" s="33" t="s">
        <v>72</v>
      </c>
      <c r="D84" s="34"/>
      <c r="E84" s="46"/>
      <c r="F84" s="36">
        <f>SUM(F85)</f>
        <v>12700</v>
      </c>
      <c r="G84" s="36">
        <f>SUM(G85)</f>
        <v>8092</v>
      </c>
      <c r="H84" s="37">
        <f>G84/F84*100</f>
        <v>63.71653543307087</v>
      </c>
      <c r="I84" s="47"/>
      <c r="J84" s="48"/>
    </row>
    <row r="85" spans="1:10" ht="12.75">
      <c r="A85" s="15"/>
      <c r="B85" s="93" t="s">
        <v>78</v>
      </c>
      <c r="C85" s="26" t="s">
        <v>51</v>
      </c>
      <c r="D85" s="27"/>
      <c r="E85" s="28"/>
      <c r="F85" s="29">
        <v>12700</v>
      </c>
      <c r="G85" s="29">
        <v>8092</v>
      </c>
      <c r="H85" s="30">
        <f>G85/F85*100</f>
        <v>63.71653543307087</v>
      </c>
      <c r="I85" s="31"/>
      <c r="J85" s="32"/>
    </row>
    <row r="86" spans="1:10" s="55" customFormat="1" ht="12.75">
      <c r="A86" s="24">
        <v>853</v>
      </c>
      <c r="B86" s="94"/>
      <c r="C86" s="33" t="s">
        <v>31</v>
      </c>
      <c r="D86" s="34"/>
      <c r="E86" s="46"/>
      <c r="F86" s="36">
        <f>SUM(F87:F89)</f>
        <v>16500</v>
      </c>
      <c r="G86" s="36">
        <f>SUM(G87:G89)</f>
        <v>15294</v>
      </c>
      <c r="H86" s="37">
        <f t="shared" si="3"/>
        <v>92.69090909090909</v>
      </c>
      <c r="I86" s="47"/>
      <c r="J86" s="48"/>
    </row>
    <row r="87" spans="1:10" ht="25.5">
      <c r="A87" s="15"/>
      <c r="B87" s="93">
        <v>85321</v>
      </c>
      <c r="C87" s="26" t="s">
        <v>33</v>
      </c>
      <c r="D87" s="27"/>
      <c r="E87" s="28"/>
      <c r="F87" s="29"/>
      <c r="G87" s="29">
        <v>1120</v>
      </c>
      <c r="H87" s="30"/>
      <c r="I87" s="31"/>
      <c r="J87" s="32"/>
    </row>
    <row r="88" spans="1:10" ht="12.75">
      <c r="A88" s="15"/>
      <c r="B88" s="93" t="s">
        <v>68</v>
      </c>
      <c r="C88" s="26" t="s">
        <v>69</v>
      </c>
      <c r="D88" s="27"/>
      <c r="E88" s="28"/>
      <c r="F88" s="29"/>
      <c r="G88" s="29">
        <v>14115</v>
      </c>
      <c r="H88" s="30"/>
      <c r="I88" s="31"/>
      <c r="J88" s="32"/>
    </row>
    <row r="89" spans="1:10" ht="12.75">
      <c r="A89" s="40"/>
      <c r="B89" s="93">
        <v>85333</v>
      </c>
      <c r="C89" s="26" t="s">
        <v>34</v>
      </c>
      <c r="D89" s="27"/>
      <c r="E89" s="28"/>
      <c r="F89" s="29">
        <v>16500</v>
      </c>
      <c r="G89" s="29">
        <v>59</v>
      </c>
      <c r="H89" s="30">
        <f t="shared" si="3"/>
        <v>0.3575757575757576</v>
      </c>
      <c r="I89" s="47"/>
      <c r="J89" s="32"/>
    </row>
    <row r="90" spans="1:10" s="55" customFormat="1" ht="25.5">
      <c r="A90" s="24">
        <v>854</v>
      </c>
      <c r="B90" s="94"/>
      <c r="C90" s="33" t="s">
        <v>35</v>
      </c>
      <c r="D90" s="34"/>
      <c r="E90" s="46"/>
      <c r="F90" s="36">
        <f>SUM(F91:F94)</f>
        <v>131332</v>
      </c>
      <c r="G90" s="36">
        <f>SUM(G91:G94)</f>
        <v>80947</v>
      </c>
      <c r="H90" s="37">
        <f t="shared" si="3"/>
        <v>61.63539731367831</v>
      </c>
      <c r="I90" s="47"/>
      <c r="J90" s="48"/>
    </row>
    <row r="91" spans="1:10" ht="25.5">
      <c r="A91" s="87"/>
      <c r="B91" s="98">
        <v>85403</v>
      </c>
      <c r="C91" s="62" t="s">
        <v>36</v>
      </c>
      <c r="D91" s="88"/>
      <c r="E91" s="63"/>
      <c r="F91" s="64">
        <v>29313</v>
      </c>
      <c r="G91" s="64">
        <v>21315</v>
      </c>
      <c r="H91" s="65">
        <f t="shared" si="3"/>
        <v>72.71517756626753</v>
      </c>
      <c r="I91" s="89"/>
      <c r="J91" s="67"/>
    </row>
    <row r="92" spans="1:10" ht="38.25">
      <c r="A92" s="40"/>
      <c r="B92" s="93">
        <v>85406</v>
      </c>
      <c r="C92" s="81" t="s">
        <v>67</v>
      </c>
      <c r="D92" s="82"/>
      <c r="E92" s="83"/>
      <c r="F92" s="84"/>
      <c r="G92" s="84">
        <v>38</v>
      </c>
      <c r="H92" s="85"/>
      <c r="I92" s="86"/>
      <c r="J92" s="57"/>
    </row>
    <row r="93" spans="1:10" ht="25.5">
      <c r="A93" s="40"/>
      <c r="B93" s="93">
        <v>85407</v>
      </c>
      <c r="C93" s="26" t="s">
        <v>37</v>
      </c>
      <c r="D93" s="27"/>
      <c r="E93" s="28"/>
      <c r="F93" s="29">
        <v>3500</v>
      </c>
      <c r="G93" s="29">
        <v>2115</v>
      </c>
      <c r="H93" s="30">
        <f>G93/F93*100</f>
        <v>60.42857142857143</v>
      </c>
      <c r="I93" s="47"/>
      <c r="J93" s="32"/>
    </row>
    <row r="94" spans="1:10" ht="12.75">
      <c r="A94" s="40"/>
      <c r="B94" s="93">
        <v>85410</v>
      </c>
      <c r="C94" s="49" t="s">
        <v>38</v>
      </c>
      <c r="D94" s="45"/>
      <c r="E94" s="50"/>
      <c r="F94" s="51">
        <v>98519</v>
      </c>
      <c r="G94" s="51">
        <v>57479</v>
      </c>
      <c r="H94" s="52">
        <f>G94/F94*100</f>
        <v>58.34306072940245</v>
      </c>
      <c r="I94" s="72"/>
      <c r="J94" s="54"/>
    </row>
    <row r="95" spans="1:10" ht="12.75">
      <c r="A95" s="43"/>
      <c r="B95" s="97"/>
      <c r="C95" s="12" t="s">
        <v>59</v>
      </c>
      <c r="D95" s="73" t="s">
        <v>60</v>
      </c>
      <c r="E95" s="14">
        <f>SUM(E11:E94)</f>
        <v>100.70252311091866</v>
      </c>
      <c r="F95" s="13">
        <f>SUM(F59,F52,F42,F35,F11,F49)</f>
        <v>32366195</v>
      </c>
      <c r="G95" s="13">
        <f>SUM(G11,G35,G42,G49,G52,G59)</f>
        <v>19004524</v>
      </c>
      <c r="H95" s="14">
        <f>G95/F95*100</f>
        <v>58.717201697635446</v>
      </c>
      <c r="I95" s="14">
        <f>SUM(I11:I94)</f>
        <v>100.61339079052968</v>
      </c>
      <c r="J95" s="73" t="s">
        <v>60</v>
      </c>
    </row>
    <row r="97" spans="6:7" ht="12.75">
      <c r="F97" s="74"/>
      <c r="G97" s="74"/>
    </row>
    <row r="98" spans="6:7" ht="12.75">
      <c r="F98" s="74"/>
      <c r="G98" s="74"/>
    </row>
  </sheetData>
  <mergeCells count="8">
    <mergeCell ref="F3:H3"/>
    <mergeCell ref="F2:H2"/>
    <mergeCell ref="F1:H1"/>
    <mergeCell ref="A6:J6"/>
    <mergeCell ref="A7:J7"/>
    <mergeCell ref="A8:J8"/>
    <mergeCell ref="D10:E10"/>
    <mergeCell ref="I10:J10"/>
  </mergeCells>
  <printOptions horizontalCentered="1"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Starostwo Powiatowe</cp:lastModifiedBy>
  <cp:lastPrinted>2004-08-25T09:00:08Z</cp:lastPrinted>
  <dcterms:created xsi:type="dcterms:W3CDTF">2002-07-17T11:54:10Z</dcterms:created>
  <dcterms:modified xsi:type="dcterms:W3CDTF">2004-09-22T07:32:51Z</dcterms:modified>
  <cp:category/>
  <cp:version/>
  <cp:contentType/>
  <cp:contentStatus/>
</cp:coreProperties>
</file>