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<sst xmlns="http://schemas.openxmlformats.org/spreadsheetml/2006/main" count="1895" uniqueCount="130">
  <si>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</si>
  <si>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</si>
  <si>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</si>
  <si>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</si>
  <si>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</si>
  <si>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</si>
  <si>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</si>
  <si>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</si>
  <si>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</si>
  <si>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</si>
  <si>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</si>
  <si>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</si>
  <si>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</si>
  <si>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</si>
  <si>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</si>
  <si>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</si>
  <si>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</si>
  <si>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</si>
  <si>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</si>
  <si>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</si>
  <si>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</si>
  <si>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</si>
  <si>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</si>
  <si>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</si>
  <si>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</si>
  <si>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</si>
  <si>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</si>
  <si>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</si>
  <si>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</si>
  <si>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</si>
  <si>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</si>
  <si>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</si>
  <si>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</si>
  <si>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</si>
  <si>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</si>
  <si>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</si>
  <si>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</si>
  <si>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</si>
  <si>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</si>
  <si>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</si>
  <si>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</si>
  <si>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</si>
  <si>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</si>
  <si>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</si>
  <si>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</si>
  <si>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</si>
  <si>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</si>
  <si>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</si>
  <si>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</si>
  <si>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</si>
  <si>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</si>
  <si>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</si>
  <si>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</si>
  <si>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</si>
  <si>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</si>
  <si>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</si>
  <si>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</si>
  <si>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</si>
  <si>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</si>
  <si>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</si>
  <si>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</si>
  <si>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</si>
  <si>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</si>
  <si>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</si>
  <si>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</si>
  <si>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</si>
  <si>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</si>
  <si>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</si>
  <si>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</si>
  <si>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</si>
  <si>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</si>
  <si>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</si>
  <si>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</si>
  <si>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</si>
  <si>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</si>
  <si>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</si>
  <si>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</si>
  <si>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</si>
  <si>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</si>
  <si>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</si>
  <si>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</si>
  <si>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</si>
  <si>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</si>
  <si>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</si>
  <si>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</si>
  <si>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</si>
  <si>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</si>
  <si>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</si>
  <si>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</si>
  <si>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</si>
  <si>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</si>
  <si>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</si>
  <si>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</si>
  <si>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</si>
  <si>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</si>
  <si>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</si>
  <si>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</si>
  <si>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</si>
  <si>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</si>
  <si>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</si>
  <si>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</si>
  <si>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</si>
  <si>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</si>
  <si>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</si>
  <si>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</si>
  <si>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</si>
  <si>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</si>
  <si>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</si>
  <si>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</si>
  <si>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</si>
  <si>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</si>
  <si>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</si>
  <si>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</si>
  <si>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</si>
  <si>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</si>
  <si>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</si>
  <si>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</si>
  <si>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</si>
  <si>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</si>
  <si>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</si>
  <si>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</si>
  <si>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Dotacje celowe otrzymane z gminy na zadania bieżące realizowane na podstawie porozumień (umów) między jednostkami samorządu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</si>
  <si>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</si>
  <si>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</si>
  <si>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</si>
  <si>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</si>
  <si>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</si>
  <si>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</si>
  <si>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Uchwały  Nr XXV/122/2004</t>
  </si>
  <si>
    <t>z  dnia 22 grudnia 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</si>
</sst>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3" fontId="1" fillId="0" borderId="4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0" fillId="0" borderId="3" xfId="0" applyFill="1" applyBorder="1" applyAlignment="1" quotePrefix="1">
      <alignment horizontal="center" vertical="top"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52" xfId="0" applyBorder="1" applyAlignment="1">
      <alignment horizontal="center" vertical="top"/>
    </xf>
    <xf numFmtId="3" fontId="0" fillId="0" borderId="3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3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75"/>
  <sheetViews>
    <sheetView tabSelected="1" zoomScale="75" zoomScaleNormal="75" workbookViewId="0" topLeftCell="S1">
      <selection activeCell="X25" sqref="X25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28"/>
      <c r="F1" s="228"/>
      <c r="G1" s="228" t="s">
        <v>96</v>
      </c>
      <c r="H1" s="228"/>
      <c r="J1" s="5"/>
      <c r="K1" s="6"/>
      <c r="L1" s="6"/>
      <c r="M1" s="7"/>
      <c r="N1" s="228"/>
      <c r="O1" s="228"/>
      <c r="P1" s="228" t="s">
        <v>108</v>
      </c>
      <c r="Q1" s="228"/>
      <c r="T1" s="5"/>
      <c r="U1" s="6"/>
      <c r="V1" s="6"/>
      <c r="W1" s="7"/>
      <c r="X1" s="228"/>
      <c r="Y1" s="228"/>
      <c r="Z1" s="232" t="s">
        <v>108</v>
      </c>
      <c r="AA1" s="232"/>
      <c r="AD1" s="5">
        <v>3</v>
      </c>
      <c r="AE1" s="6"/>
      <c r="AF1" s="6"/>
      <c r="AG1" s="7"/>
      <c r="AH1" s="228"/>
      <c r="AI1" s="228"/>
      <c r="AJ1" s="228" t="s">
        <v>96</v>
      </c>
      <c r="AK1" s="228"/>
      <c r="AN1" s="5">
        <v>3</v>
      </c>
      <c r="AO1" s="6"/>
      <c r="AP1" s="6"/>
      <c r="AQ1" s="7"/>
      <c r="AR1" s="228"/>
      <c r="AS1" s="228"/>
      <c r="AT1" s="228" t="s">
        <v>96</v>
      </c>
      <c r="AU1" s="228"/>
      <c r="AX1" s="5">
        <v>6</v>
      </c>
      <c r="AY1" s="6"/>
      <c r="AZ1" s="6"/>
      <c r="BA1" s="7"/>
      <c r="BB1" s="228"/>
      <c r="BC1" s="228"/>
      <c r="BD1" s="228" t="s">
        <v>96</v>
      </c>
      <c r="BE1" s="228"/>
      <c r="BH1" s="5">
        <v>7</v>
      </c>
      <c r="BI1" s="6"/>
      <c r="BJ1" s="6"/>
      <c r="BK1" s="7"/>
      <c r="BL1" s="228"/>
      <c r="BM1" s="228"/>
      <c r="BN1" s="228" t="s">
        <v>96</v>
      </c>
      <c r="BO1" s="228"/>
      <c r="BR1" s="5">
        <v>7</v>
      </c>
      <c r="BS1" s="6"/>
      <c r="BT1" s="6"/>
      <c r="BU1" s="7"/>
      <c r="BV1" s="228"/>
      <c r="BW1" s="228"/>
      <c r="BX1" s="228" t="s">
        <v>96</v>
      </c>
      <c r="BY1" s="228"/>
      <c r="CB1" s="5">
        <v>8</v>
      </c>
      <c r="CC1" s="6"/>
      <c r="CD1" s="6"/>
      <c r="CE1" s="7"/>
      <c r="CF1" s="228"/>
      <c r="CG1" s="228"/>
      <c r="CH1" s="228" t="s">
        <v>96</v>
      </c>
      <c r="CI1" s="228"/>
    </row>
    <row r="2" spans="4:87" ht="12.75" customHeight="1">
      <c r="D2" s="7"/>
      <c r="E2" s="228"/>
      <c r="F2" s="228"/>
      <c r="G2" s="228" t="s">
        <v>98</v>
      </c>
      <c r="H2" s="228"/>
      <c r="J2" s="5"/>
      <c r="K2" s="6"/>
      <c r="L2" s="6"/>
      <c r="M2" s="7"/>
      <c r="N2" s="228"/>
      <c r="O2" s="228"/>
      <c r="P2" s="228" t="s">
        <v>109</v>
      </c>
      <c r="Q2" s="228"/>
      <c r="T2" s="5"/>
      <c r="U2" s="6"/>
      <c r="V2" s="6"/>
      <c r="W2" s="7"/>
      <c r="X2" s="228"/>
      <c r="Y2" s="228"/>
      <c r="Z2" s="157" t="s">
        <v>128</v>
      </c>
      <c r="AA2" s="158"/>
      <c r="AB2" s="158"/>
      <c r="AD2" s="5"/>
      <c r="AE2" s="6"/>
      <c r="AF2" s="6"/>
      <c r="AG2" s="7"/>
      <c r="AH2" s="228"/>
      <c r="AI2" s="228"/>
      <c r="AJ2" s="228" t="s">
        <v>100</v>
      </c>
      <c r="AK2" s="228"/>
      <c r="AN2" s="5"/>
      <c r="AO2" s="6"/>
      <c r="AP2" s="6"/>
      <c r="AQ2" s="7"/>
      <c r="AR2" s="228"/>
      <c r="AS2" s="228"/>
      <c r="AT2" s="228" t="s">
        <v>100</v>
      </c>
      <c r="AU2" s="228"/>
      <c r="AX2" s="5"/>
      <c r="AY2" s="6"/>
      <c r="AZ2" s="6"/>
      <c r="BA2" s="7"/>
      <c r="BB2" s="228"/>
      <c r="BC2" s="228"/>
      <c r="BD2" s="228" t="s">
        <v>100</v>
      </c>
      <c r="BE2" s="228"/>
      <c r="BH2" s="5"/>
      <c r="BI2" s="6"/>
      <c r="BJ2" s="6"/>
      <c r="BK2" s="7"/>
      <c r="BL2" s="228"/>
      <c r="BM2" s="228"/>
      <c r="BN2" s="228" t="s">
        <v>100</v>
      </c>
      <c r="BO2" s="228"/>
      <c r="BR2" s="5"/>
      <c r="BS2" s="6"/>
      <c r="BT2" s="6"/>
      <c r="BU2" s="7"/>
      <c r="BV2" s="228"/>
      <c r="BW2" s="228"/>
      <c r="BX2" s="228" t="s">
        <v>100</v>
      </c>
      <c r="BY2" s="228"/>
      <c r="CB2" s="5"/>
      <c r="CC2" s="6"/>
      <c r="CD2" s="6"/>
      <c r="CE2" s="7"/>
      <c r="CF2" s="228"/>
      <c r="CG2" s="228"/>
      <c r="CH2" s="228" t="s">
        <v>100</v>
      </c>
      <c r="CI2" s="228"/>
    </row>
    <row r="3" spans="4:87" ht="12.75" customHeight="1">
      <c r="D3" s="7"/>
      <c r="E3" s="228"/>
      <c r="F3" s="228"/>
      <c r="G3" s="228" t="s">
        <v>1</v>
      </c>
      <c r="H3" s="228"/>
      <c r="J3" s="5"/>
      <c r="K3" s="6"/>
      <c r="L3" s="6"/>
      <c r="M3" s="7"/>
      <c r="N3" s="228"/>
      <c r="O3" s="228"/>
      <c r="P3" s="228" t="s">
        <v>1</v>
      </c>
      <c r="Q3" s="228"/>
      <c r="T3" s="5"/>
      <c r="U3" s="6"/>
      <c r="V3" s="6"/>
      <c r="W3" s="7"/>
      <c r="X3" s="228"/>
      <c r="Y3" s="228"/>
      <c r="Z3" s="157" t="s">
        <v>1</v>
      </c>
      <c r="AA3" s="158"/>
      <c r="AB3" s="158"/>
      <c r="AD3" s="5"/>
      <c r="AE3" s="6"/>
      <c r="AF3" s="6"/>
      <c r="AG3" s="7"/>
      <c r="AH3" s="228"/>
      <c r="AI3" s="228"/>
      <c r="AJ3" s="228" t="s">
        <v>1</v>
      </c>
      <c r="AK3" s="228"/>
      <c r="AN3" s="5"/>
      <c r="AO3" s="6"/>
      <c r="AP3" s="6"/>
      <c r="AQ3" s="7"/>
      <c r="AR3" s="228"/>
      <c r="AS3" s="228"/>
      <c r="AT3" s="228" t="s">
        <v>1</v>
      </c>
      <c r="AU3" s="228"/>
      <c r="AX3" s="5"/>
      <c r="AY3" s="6"/>
      <c r="AZ3" s="6"/>
      <c r="BA3" s="7"/>
      <c r="BB3" s="228"/>
      <c r="BC3" s="228"/>
      <c r="BD3" s="228" t="s">
        <v>1</v>
      </c>
      <c r="BE3" s="228"/>
      <c r="BH3" s="5"/>
      <c r="BI3" s="6"/>
      <c r="BJ3" s="6"/>
      <c r="BK3" s="7"/>
      <c r="BL3" s="228"/>
      <c r="BM3" s="228"/>
      <c r="BN3" s="228" t="s">
        <v>1</v>
      </c>
      <c r="BO3" s="228"/>
      <c r="BR3" s="5"/>
      <c r="BS3" s="6"/>
      <c r="BT3" s="6"/>
      <c r="BU3" s="7"/>
      <c r="BV3" s="228"/>
      <c r="BW3" s="228"/>
      <c r="BX3" s="228" t="s">
        <v>1</v>
      </c>
      <c r="BY3" s="228"/>
      <c r="CB3" s="5"/>
      <c r="CC3" s="6"/>
      <c r="CD3" s="6"/>
      <c r="CE3" s="7"/>
      <c r="CF3" s="228"/>
      <c r="CG3" s="228"/>
      <c r="CH3" s="228" t="s">
        <v>1</v>
      </c>
      <c r="CI3" s="228"/>
    </row>
    <row r="4" spans="5:87" ht="12.75">
      <c r="E4" s="229"/>
      <c r="F4" s="229"/>
      <c r="G4" s="229" t="s">
        <v>97</v>
      </c>
      <c r="H4" s="229"/>
      <c r="J4" s="5"/>
      <c r="K4" s="6"/>
      <c r="L4" s="6"/>
      <c r="M4" s="8"/>
      <c r="N4" s="229"/>
      <c r="O4" s="229"/>
      <c r="P4" s="229" t="s">
        <v>110</v>
      </c>
      <c r="Q4" s="229"/>
      <c r="T4" s="5"/>
      <c r="U4" s="6"/>
      <c r="V4" s="6"/>
      <c r="W4" s="8"/>
      <c r="X4" s="229"/>
      <c r="Y4" s="229"/>
      <c r="Z4" s="157" t="s">
        <v>129</v>
      </c>
      <c r="AA4" s="158"/>
      <c r="AB4" s="158"/>
      <c r="AD4" s="5"/>
      <c r="AE4" s="6"/>
      <c r="AF4" s="6"/>
      <c r="AG4" s="8"/>
      <c r="AH4" s="229"/>
      <c r="AI4" s="229"/>
      <c r="AJ4" s="229" t="s">
        <v>99</v>
      </c>
      <c r="AK4" s="229"/>
      <c r="AN4" s="5"/>
      <c r="AO4" s="6"/>
      <c r="AP4" s="6"/>
      <c r="AQ4" s="8"/>
      <c r="AR4" s="229"/>
      <c r="AS4" s="229"/>
      <c r="AT4" s="229" t="s">
        <v>99</v>
      </c>
      <c r="AU4" s="229"/>
      <c r="AX4" s="5"/>
      <c r="AY4" s="6"/>
      <c r="AZ4" s="6"/>
      <c r="BA4" s="8"/>
      <c r="BB4" s="229"/>
      <c r="BC4" s="229"/>
      <c r="BD4" s="229" t="s">
        <v>99</v>
      </c>
      <c r="BE4" s="229"/>
      <c r="BH4" s="5"/>
      <c r="BI4" s="6"/>
      <c r="BJ4" s="6"/>
      <c r="BK4" s="8"/>
      <c r="BL4" s="229"/>
      <c r="BM4" s="229"/>
      <c r="BN4" s="229" t="s">
        <v>99</v>
      </c>
      <c r="BO4" s="229"/>
      <c r="BR4" s="5"/>
      <c r="BS4" s="6"/>
      <c r="BT4" s="6"/>
      <c r="BU4" s="8"/>
      <c r="BV4" s="229"/>
      <c r="BW4" s="229"/>
      <c r="BX4" s="229" t="s">
        <v>99</v>
      </c>
      <c r="BY4" s="229"/>
      <c r="CB4" s="5"/>
      <c r="CC4" s="6"/>
      <c r="CD4" s="6"/>
      <c r="CE4" s="8"/>
      <c r="CF4" s="229"/>
      <c r="CG4" s="229"/>
      <c r="CH4" s="229" t="s">
        <v>99</v>
      </c>
      <c r="CI4" s="229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26" t="s">
        <v>2</v>
      </c>
      <c r="B7" s="226"/>
      <c r="C7" s="226"/>
      <c r="D7" s="226"/>
      <c r="E7" s="226"/>
      <c r="F7"/>
      <c r="G7"/>
      <c r="H7"/>
      <c r="J7" s="230" t="s">
        <v>2</v>
      </c>
      <c r="K7" s="230"/>
      <c r="L7" s="230"/>
      <c r="M7" s="230"/>
      <c r="N7" s="230"/>
      <c r="O7" s="70"/>
      <c r="T7" s="230" t="s">
        <v>2</v>
      </c>
      <c r="U7" s="230"/>
      <c r="V7" s="230"/>
      <c r="W7" s="230"/>
      <c r="X7" s="230"/>
      <c r="Y7" s="70"/>
      <c r="AD7" s="230" t="s">
        <v>2</v>
      </c>
      <c r="AE7" s="230"/>
      <c r="AF7" s="230"/>
      <c r="AG7" s="230"/>
      <c r="AH7" s="230"/>
      <c r="AI7" s="70"/>
      <c r="AN7" s="230" t="s">
        <v>2</v>
      </c>
      <c r="AO7" s="230"/>
      <c r="AP7" s="230"/>
      <c r="AQ7" s="230"/>
      <c r="AR7" s="230"/>
      <c r="AS7" s="70"/>
      <c r="AX7" s="230" t="s">
        <v>2</v>
      </c>
      <c r="AY7" s="230"/>
      <c r="AZ7" s="230"/>
      <c r="BA7" s="230"/>
      <c r="BB7" s="230"/>
      <c r="BC7" s="70"/>
      <c r="BH7" s="230" t="s">
        <v>2</v>
      </c>
      <c r="BI7" s="230"/>
      <c r="BJ7" s="230"/>
      <c r="BK7" s="230"/>
      <c r="BL7" s="230"/>
      <c r="BM7" s="70"/>
      <c r="BR7" s="230" t="s">
        <v>2</v>
      </c>
      <c r="BS7" s="230"/>
      <c r="BT7" s="230"/>
      <c r="BU7" s="230"/>
      <c r="BV7" s="230"/>
      <c r="BW7" s="70"/>
      <c r="CB7" s="230" t="s">
        <v>2</v>
      </c>
      <c r="CC7" s="230"/>
      <c r="CD7" s="230"/>
      <c r="CE7" s="230"/>
      <c r="CF7" s="230"/>
      <c r="CG7" s="70"/>
    </row>
    <row r="8" spans="1:87" ht="12.75" customHeight="1" thickBot="1">
      <c r="A8" s="34"/>
      <c r="C8" s="227"/>
      <c r="D8" s="227"/>
      <c r="J8" s="102"/>
      <c r="K8" s="6"/>
      <c r="L8" s="231"/>
      <c r="M8" s="231"/>
      <c r="N8" s="3"/>
      <c r="O8" s="3"/>
      <c r="P8" s="3"/>
      <c r="Q8" s="3"/>
      <c r="T8" s="102"/>
      <c r="U8" s="6"/>
      <c r="V8" s="233"/>
      <c r="W8" s="233"/>
      <c r="X8" s="3"/>
      <c r="Y8" s="3"/>
      <c r="Z8" s="3"/>
      <c r="AA8" s="3"/>
      <c r="AD8" s="102"/>
      <c r="AE8" s="6"/>
      <c r="AF8" s="233"/>
      <c r="AG8" s="233"/>
      <c r="AH8" s="3"/>
      <c r="AI8" s="3"/>
      <c r="AJ8" s="3"/>
      <c r="AK8" s="3"/>
      <c r="AN8" s="102"/>
      <c r="AO8" s="6"/>
      <c r="AP8" s="233"/>
      <c r="AQ8" s="233"/>
      <c r="AR8" s="3"/>
      <c r="AS8" s="3"/>
      <c r="AT8" s="3"/>
      <c r="AU8" s="3"/>
      <c r="AX8" s="102"/>
      <c r="AY8" s="6"/>
      <c r="AZ8" s="233"/>
      <c r="BA8" s="233"/>
      <c r="BB8" s="3"/>
      <c r="BC8" s="3"/>
      <c r="BD8" s="3"/>
      <c r="BE8" s="3"/>
      <c r="BH8" s="102"/>
      <c r="BI8" s="6"/>
      <c r="BJ8" s="233"/>
      <c r="BK8" s="233"/>
      <c r="BL8" s="3"/>
      <c r="BM8" s="3"/>
      <c r="BN8" s="3"/>
      <c r="BO8" s="3"/>
      <c r="BR8" s="102"/>
      <c r="BS8" s="6"/>
      <c r="BT8" s="233"/>
      <c r="BU8" s="233"/>
      <c r="BV8" s="3"/>
      <c r="BW8" s="3"/>
      <c r="BX8" s="3"/>
      <c r="BY8" s="3"/>
      <c r="CB8" s="102"/>
      <c r="CC8" s="6"/>
      <c r="CD8" s="233"/>
      <c r="CE8" s="233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3.25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205" t="s">
        <v>7</v>
      </c>
      <c r="X10" s="80">
        <f aca="true" t="shared" si="0" ref="X10:X16">SUM(Q10)</f>
        <v>114300</v>
      </c>
      <c r="Y10" s="80"/>
      <c r="Z10" s="80"/>
      <c r="AA10" s="81">
        <f>AA11+AA13+AA15</f>
        <v>114300</v>
      </c>
      <c r="AD10" s="77" t="s">
        <v>6</v>
      </c>
      <c r="AE10" s="78"/>
      <c r="AF10" s="78"/>
      <c r="AG10" s="79" t="s">
        <v>7</v>
      </c>
      <c r="AH10" s="80">
        <f>SUM(AA10)</f>
        <v>114300</v>
      </c>
      <c r="AI10" s="80">
        <f>SUM(AI11,AI13,AI15)</f>
        <v>0</v>
      </c>
      <c r="AJ10" s="80">
        <f>SUM(AJ11,AJ13,AJ15)</f>
        <v>0</v>
      </c>
      <c r="AK10" s="81">
        <f>AK11+AK13+AK15</f>
        <v>114300</v>
      </c>
      <c r="AN10" s="77" t="s">
        <v>6</v>
      </c>
      <c r="AO10" s="78"/>
      <c r="AP10" s="78"/>
      <c r="AQ10" s="79" t="s">
        <v>7</v>
      </c>
      <c r="AR10" s="80">
        <f>SUM(AK10)</f>
        <v>114300</v>
      </c>
      <c r="AS10" s="80">
        <f>SUM(AS11,AS13,AS15)</f>
        <v>0</v>
      </c>
      <c r="AT10" s="80">
        <f>SUM(AT11,AT13,AT15)</f>
        <v>0</v>
      </c>
      <c r="AU10" s="81">
        <f>AU11+AU13+AU15</f>
        <v>114300</v>
      </c>
      <c r="AX10" s="77" t="s">
        <v>6</v>
      </c>
      <c r="AY10" s="78"/>
      <c r="AZ10" s="78"/>
      <c r="BA10" s="79" t="s">
        <v>7</v>
      </c>
      <c r="BB10" s="80">
        <f>SUM(AU10)</f>
        <v>114300</v>
      </c>
      <c r="BC10" s="80">
        <f>SUM(BC11,BC13,BC15)</f>
        <v>0</v>
      </c>
      <c r="BD10" s="80">
        <f>SUM(BD11,BD13,BD15)</f>
        <v>0</v>
      </c>
      <c r="BE10" s="81">
        <f>BE11+BE13+BE15</f>
        <v>114300</v>
      </c>
      <c r="BH10" s="77" t="s">
        <v>6</v>
      </c>
      <c r="BI10" s="78"/>
      <c r="BJ10" s="78"/>
      <c r="BK10" s="79" t="s">
        <v>7</v>
      </c>
      <c r="BL10" s="80">
        <f>SUM(BE10)</f>
        <v>114300</v>
      </c>
      <c r="BM10" s="80">
        <f>SUM(BM11,BM13,BM15)</f>
        <v>0</v>
      </c>
      <c r="BN10" s="80">
        <f>SUM(BN11,BN13,BN15)</f>
        <v>0</v>
      </c>
      <c r="BO10" s="81">
        <f>BO11+BO13+BO15</f>
        <v>114300</v>
      </c>
      <c r="BR10" s="77" t="s">
        <v>6</v>
      </c>
      <c r="BS10" s="78"/>
      <c r="BT10" s="78"/>
      <c r="BU10" s="79" t="s">
        <v>7</v>
      </c>
      <c r="BV10" s="80">
        <f>SUM(BO10)</f>
        <v>114300</v>
      </c>
      <c r="BW10" s="80">
        <f>SUM(BW11,BW13,BW15)</f>
        <v>0</v>
      </c>
      <c r="BX10" s="80">
        <f>SUM(BX11,BX13,BX15)</f>
        <v>0</v>
      </c>
      <c r="BY10" s="81">
        <f>BY11+BY13+BY15</f>
        <v>114300</v>
      </c>
      <c r="CB10" s="77" t="s">
        <v>6</v>
      </c>
      <c r="CC10" s="78"/>
      <c r="CD10" s="78"/>
      <c r="CE10" s="79" t="s">
        <v>7</v>
      </c>
      <c r="CF10" s="80">
        <f>SUM(BY10)</f>
        <v>114300</v>
      </c>
      <c r="CG10" s="80">
        <f>SUM(CG11,CG13,CG15)</f>
        <v>0</v>
      </c>
      <c r="CH10" s="80">
        <f>SUM(CH11,CH13,CH15)</f>
        <v>0</v>
      </c>
      <c r="CI10" s="81">
        <f>CI11+CI13+CI15</f>
        <v>114300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1" ref="N11:N87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202" t="s">
        <v>71</v>
      </c>
      <c r="X11" s="124">
        <f t="shared" si="0"/>
        <v>99000</v>
      </c>
      <c r="Y11" s="125"/>
      <c r="Z11" s="125"/>
      <c r="AA11" s="126">
        <f>SUM(AA12)</f>
        <v>99000</v>
      </c>
      <c r="AD11" s="111"/>
      <c r="AE11" s="137" t="s">
        <v>8</v>
      </c>
      <c r="AF11" s="122"/>
      <c r="AG11" s="123" t="s">
        <v>71</v>
      </c>
      <c r="AH11" s="124">
        <f aca="true" t="shared" si="2" ref="AH11:AH87">SUM(AA11)</f>
        <v>99000</v>
      </c>
      <c r="AI11" s="125">
        <f>SUM(AI12)</f>
        <v>0</v>
      </c>
      <c r="AJ11" s="125">
        <f>SUM(AJ12)</f>
        <v>0</v>
      </c>
      <c r="AK11" s="126">
        <f>SUM(AK12)</f>
        <v>99000</v>
      </c>
      <c r="AN11" s="111"/>
      <c r="AO11" s="137" t="s">
        <v>8</v>
      </c>
      <c r="AP11" s="122"/>
      <c r="AQ11" s="123" t="s">
        <v>71</v>
      </c>
      <c r="AR11" s="124">
        <f aca="true" t="shared" si="3" ref="AR11:AR87">SUM(AK11)</f>
        <v>99000</v>
      </c>
      <c r="AS11" s="125">
        <f>SUM(AS12)</f>
        <v>0</v>
      </c>
      <c r="AT11" s="125">
        <f>SUM(AT12)</f>
        <v>0</v>
      </c>
      <c r="AU11" s="126">
        <f>SUM(AU12)</f>
        <v>99000</v>
      </c>
      <c r="AX11" s="111"/>
      <c r="AY11" s="137" t="s">
        <v>8</v>
      </c>
      <c r="AZ11" s="122"/>
      <c r="BA11" s="123" t="s">
        <v>71</v>
      </c>
      <c r="BB11" s="124">
        <f aca="true" t="shared" si="4" ref="BB11:BB87">SUM(AU11)</f>
        <v>99000</v>
      </c>
      <c r="BC11" s="125">
        <f>SUM(BC12)</f>
        <v>0</v>
      </c>
      <c r="BD11" s="125">
        <f>SUM(BD12)</f>
        <v>0</v>
      </c>
      <c r="BE11" s="126">
        <f>SUM(BE12)</f>
        <v>99000</v>
      </c>
      <c r="BH11" s="111"/>
      <c r="BI11" s="137" t="s">
        <v>8</v>
      </c>
      <c r="BJ11" s="122"/>
      <c r="BK11" s="123" t="s">
        <v>71</v>
      </c>
      <c r="BL11" s="124">
        <f aca="true" t="shared" si="5" ref="BL11:BL87">SUM(BE11)</f>
        <v>99000</v>
      </c>
      <c r="BM11" s="125">
        <f>SUM(BM12)</f>
        <v>0</v>
      </c>
      <c r="BN11" s="125">
        <f>SUM(BN12)</f>
        <v>0</v>
      </c>
      <c r="BO11" s="126">
        <f>SUM(BO12)</f>
        <v>99000</v>
      </c>
      <c r="BR11" s="111"/>
      <c r="BS11" s="137" t="s">
        <v>8</v>
      </c>
      <c r="BT11" s="122"/>
      <c r="BU11" s="123" t="s">
        <v>71</v>
      </c>
      <c r="BV11" s="124">
        <f aca="true" t="shared" si="6" ref="BV11:BV87">SUM(BO11)</f>
        <v>99000</v>
      </c>
      <c r="BW11" s="125">
        <f>SUM(BW12)</f>
        <v>0</v>
      </c>
      <c r="BX11" s="125">
        <f>SUM(BX12)</f>
        <v>0</v>
      </c>
      <c r="BY11" s="126">
        <f>SUM(BY12)</f>
        <v>99000</v>
      </c>
      <c r="CB11" s="111"/>
      <c r="CC11" s="137" t="s">
        <v>8</v>
      </c>
      <c r="CD11" s="122"/>
      <c r="CE11" s="123" t="s">
        <v>71</v>
      </c>
      <c r="CF11" s="124">
        <f aca="true" t="shared" si="7" ref="CF11:CF87">SUM(BY11)</f>
        <v>99000</v>
      </c>
      <c r="CG11" s="125">
        <f>SUM(CG12)</f>
        <v>0</v>
      </c>
      <c r="CH11" s="125">
        <f>SUM(CH12)</f>
        <v>0</v>
      </c>
      <c r="CI11" s="126">
        <f>SUM(CI12)</f>
        <v>99000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1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203" t="s">
        <v>64</v>
      </c>
      <c r="X12" s="86">
        <f t="shared" si="0"/>
        <v>99000</v>
      </c>
      <c r="Y12" s="17"/>
      <c r="Z12" s="17"/>
      <c r="AA12" s="116">
        <f>SUM(X12,Y12)-Z12</f>
        <v>99000</v>
      </c>
      <c r="AD12" s="111"/>
      <c r="AE12" s="15"/>
      <c r="AF12" s="15">
        <v>2110</v>
      </c>
      <c r="AG12" s="16" t="s">
        <v>64</v>
      </c>
      <c r="AH12" s="86">
        <f t="shared" si="2"/>
        <v>99000</v>
      </c>
      <c r="AI12" s="17"/>
      <c r="AJ12" s="17"/>
      <c r="AK12" s="116">
        <f>SUM(AH12,AI12)-AJ12</f>
        <v>99000</v>
      </c>
      <c r="AN12" s="111"/>
      <c r="AO12" s="15"/>
      <c r="AP12" s="15">
        <v>2110</v>
      </c>
      <c r="AQ12" s="16" t="s">
        <v>64</v>
      </c>
      <c r="AR12" s="86">
        <f t="shared" si="3"/>
        <v>99000</v>
      </c>
      <c r="AS12" s="17"/>
      <c r="AT12" s="17"/>
      <c r="AU12" s="116">
        <f>SUM(AR12,AS12)-AT12</f>
        <v>99000</v>
      </c>
      <c r="AX12" s="111"/>
      <c r="AY12" s="15"/>
      <c r="AZ12" s="15">
        <v>2110</v>
      </c>
      <c r="BA12" s="16" t="s">
        <v>64</v>
      </c>
      <c r="BB12" s="86">
        <f t="shared" si="4"/>
        <v>99000</v>
      </c>
      <c r="BC12" s="17"/>
      <c r="BD12" s="17"/>
      <c r="BE12" s="116">
        <f>SUM(BB12,BC12)-BD12</f>
        <v>99000</v>
      </c>
      <c r="BH12" s="111"/>
      <c r="BI12" s="15"/>
      <c r="BJ12" s="15">
        <v>2110</v>
      </c>
      <c r="BK12" s="16" t="s">
        <v>64</v>
      </c>
      <c r="BL12" s="86">
        <f t="shared" si="5"/>
        <v>99000</v>
      </c>
      <c r="BM12" s="17"/>
      <c r="BN12" s="17"/>
      <c r="BO12" s="116">
        <f>SUM(BL12,BM12)-BN12</f>
        <v>99000</v>
      </c>
      <c r="BR12" s="111"/>
      <c r="BS12" s="15"/>
      <c r="BT12" s="15">
        <v>2110</v>
      </c>
      <c r="BU12" s="16" t="s">
        <v>64</v>
      </c>
      <c r="BV12" s="86">
        <f t="shared" si="6"/>
        <v>99000</v>
      </c>
      <c r="BW12" s="17"/>
      <c r="BX12" s="17"/>
      <c r="BY12" s="116">
        <f>SUM(BV12,BW12)-BX12</f>
        <v>99000</v>
      </c>
      <c r="CB12" s="111"/>
      <c r="CC12" s="15"/>
      <c r="CD12" s="15">
        <v>2110</v>
      </c>
      <c r="CE12" s="16" t="s">
        <v>64</v>
      </c>
      <c r="CF12" s="86">
        <f t="shared" si="7"/>
        <v>99000</v>
      </c>
      <c r="CG12" s="17"/>
      <c r="CH12" s="17"/>
      <c r="CI12" s="116">
        <f>SUM(CF12,CG12)-CH12</f>
        <v>99000</v>
      </c>
    </row>
    <row r="13" spans="1:87" ht="28.5" customHeight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1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204" t="s">
        <v>70</v>
      </c>
      <c r="X13" s="71">
        <f t="shared" si="0"/>
        <v>300</v>
      </c>
      <c r="Y13" s="1"/>
      <c r="Z13" s="1"/>
      <c r="AA13" s="138">
        <f>SUM(AA14:AA14)</f>
        <v>300</v>
      </c>
      <c r="AD13" s="111"/>
      <c r="AE13" s="46" t="s">
        <v>62</v>
      </c>
      <c r="AF13" s="29"/>
      <c r="AG13" s="32" t="s">
        <v>70</v>
      </c>
      <c r="AH13" s="71">
        <f t="shared" si="2"/>
        <v>300</v>
      </c>
      <c r="AI13" s="1">
        <f>SUM(AI14)</f>
        <v>0</v>
      </c>
      <c r="AJ13" s="1">
        <f>SUM(AJ14)</f>
        <v>0</v>
      </c>
      <c r="AK13" s="138">
        <f>SUM(AK14:AK14)</f>
        <v>300</v>
      </c>
      <c r="AN13" s="111"/>
      <c r="AO13" s="46" t="s">
        <v>62</v>
      </c>
      <c r="AP13" s="29"/>
      <c r="AQ13" s="32" t="s">
        <v>70</v>
      </c>
      <c r="AR13" s="71">
        <f t="shared" si="3"/>
        <v>300</v>
      </c>
      <c r="AS13" s="1">
        <f>SUM(AS14)</f>
        <v>0</v>
      </c>
      <c r="AT13" s="1">
        <f>SUM(AT14)</f>
        <v>0</v>
      </c>
      <c r="AU13" s="138">
        <f>SUM(AU14:AU14)</f>
        <v>300</v>
      </c>
      <c r="AX13" s="111"/>
      <c r="AY13" s="46" t="s">
        <v>62</v>
      </c>
      <c r="AZ13" s="29"/>
      <c r="BA13" s="32" t="s">
        <v>70</v>
      </c>
      <c r="BB13" s="71">
        <f t="shared" si="4"/>
        <v>300</v>
      </c>
      <c r="BC13" s="1">
        <f>SUM(BC14)</f>
        <v>0</v>
      </c>
      <c r="BD13" s="1">
        <f>SUM(BD14)</f>
        <v>0</v>
      </c>
      <c r="BE13" s="138">
        <f>SUM(BE14:BE14)</f>
        <v>300</v>
      </c>
      <c r="BH13" s="111"/>
      <c r="BI13" s="46" t="s">
        <v>62</v>
      </c>
      <c r="BJ13" s="29"/>
      <c r="BK13" s="32" t="s">
        <v>70</v>
      </c>
      <c r="BL13" s="71">
        <f t="shared" si="5"/>
        <v>300</v>
      </c>
      <c r="BM13" s="1">
        <f>SUM(BM14)</f>
        <v>0</v>
      </c>
      <c r="BN13" s="1">
        <f>SUM(BN14)</f>
        <v>0</v>
      </c>
      <c r="BO13" s="138">
        <f>SUM(BO14:BO14)</f>
        <v>300</v>
      </c>
      <c r="BR13" s="111"/>
      <c r="BS13" s="46" t="s">
        <v>62</v>
      </c>
      <c r="BT13" s="29"/>
      <c r="BU13" s="32" t="s">
        <v>70</v>
      </c>
      <c r="BV13" s="71">
        <f t="shared" si="6"/>
        <v>300</v>
      </c>
      <c r="BW13" s="1">
        <f>SUM(BW14)</f>
        <v>0</v>
      </c>
      <c r="BX13" s="1">
        <f>SUM(BX14)</f>
        <v>0</v>
      </c>
      <c r="BY13" s="138">
        <f>SUM(BY14:BY14)</f>
        <v>300</v>
      </c>
      <c r="CB13" s="111"/>
      <c r="CC13" s="46" t="s">
        <v>62</v>
      </c>
      <c r="CD13" s="29"/>
      <c r="CE13" s="32" t="s">
        <v>70</v>
      </c>
      <c r="CF13" s="71">
        <f t="shared" si="7"/>
        <v>300</v>
      </c>
      <c r="CG13" s="1">
        <f>SUM(CG14)</f>
        <v>0</v>
      </c>
      <c r="CH13" s="1">
        <f>SUM(CH14)</f>
        <v>0</v>
      </c>
      <c r="CI13" s="138">
        <f>SUM(CI14:CI14)</f>
        <v>300</v>
      </c>
    </row>
    <row r="14" spans="1:87" ht="53.25" customHeight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1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203" t="s">
        <v>91</v>
      </c>
      <c r="X14" s="86">
        <f t="shared" si="0"/>
        <v>300</v>
      </c>
      <c r="Y14" s="17"/>
      <c r="Z14" s="17"/>
      <c r="AA14" s="116">
        <f>SUM(X14,Y14)-Z14</f>
        <v>300</v>
      </c>
      <c r="AD14" s="111"/>
      <c r="AE14" s="15"/>
      <c r="AF14" s="15">
        <v>2360</v>
      </c>
      <c r="AG14" s="16" t="s">
        <v>91</v>
      </c>
      <c r="AH14" s="86">
        <f t="shared" si="2"/>
        <v>300</v>
      </c>
      <c r="AI14" s="17"/>
      <c r="AJ14" s="17"/>
      <c r="AK14" s="116">
        <f>SUM(AH14,AI14)-AJ14</f>
        <v>300</v>
      </c>
      <c r="AN14" s="111"/>
      <c r="AO14" s="15"/>
      <c r="AP14" s="15">
        <v>2360</v>
      </c>
      <c r="AQ14" s="16" t="s">
        <v>91</v>
      </c>
      <c r="AR14" s="86">
        <f t="shared" si="3"/>
        <v>300</v>
      </c>
      <c r="AS14" s="17"/>
      <c r="AT14" s="17"/>
      <c r="AU14" s="116">
        <f>SUM(AR14,AS14)-AT14</f>
        <v>300</v>
      </c>
      <c r="AX14" s="111"/>
      <c r="AY14" s="15"/>
      <c r="AZ14" s="15">
        <v>2360</v>
      </c>
      <c r="BA14" s="16" t="s">
        <v>91</v>
      </c>
      <c r="BB14" s="86">
        <f t="shared" si="4"/>
        <v>300</v>
      </c>
      <c r="BC14" s="17"/>
      <c r="BD14" s="17"/>
      <c r="BE14" s="116">
        <f>SUM(BB14,BC14)-BD14</f>
        <v>300</v>
      </c>
      <c r="BH14" s="111"/>
      <c r="BI14" s="15"/>
      <c r="BJ14" s="15">
        <v>2360</v>
      </c>
      <c r="BK14" s="16" t="s">
        <v>91</v>
      </c>
      <c r="BL14" s="86">
        <f t="shared" si="5"/>
        <v>300</v>
      </c>
      <c r="BM14" s="17"/>
      <c r="BN14" s="17"/>
      <c r="BO14" s="116">
        <f>SUM(BL14,BM14)-BN14</f>
        <v>300</v>
      </c>
      <c r="BR14" s="111"/>
      <c r="BS14" s="15"/>
      <c r="BT14" s="15">
        <v>2360</v>
      </c>
      <c r="BU14" s="16" t="s">
        <v>91</v>
      </c>
      <c r="BV14" s="86">
        <f t="shared" si="6"/>
        <v>300</v>
      </c>
      <c r="BW14" s="17"/>
      <c r="BX14" s="17"/>
      <c r="BY14" s="116">
        <f>SUM(BV14,BW14)-BX14</f>
        <v>300</v>
      </c>
      <c r="CB14" s="111"/>
      <c r="CC14" s="15"/>
      <c r="CD14" s="15">
        <v>2360</v>
      </c>
      <c r="CE14" s="16" t="s">
        <v>91</v>
      </c>
      <c r="CF14" s="86">
        <f t="shared" si="7"/>
        <v>300</v>
      </c>
      <c r="CG14" s="17"/>
      <c r="CH14" s="17"/>
      <c r="CI14" s="116">
        <f>SUM(CF14,CG14)-CH14</f>
        <v>300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1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204" t="s">
        <v>73</v>
      </c>
      <c r="X15" s="71">
        <f t="shared" si="0"/>
        <v>15000</v>
      </c>
      <c r="Y15" s="1"/>
      <c r="Z15" s="1"/>
      <c r="AA15" s="138">
        <f>AA16</f>
        <v>15000</v>
      </c>
      <c r="AD15" s="111"/>
      <c r="AE15" s="46" t="s">
        <v>72</v>
      </c>
      <c r="AF15" s="29"/>
      <c r="AG15" s="32" t="s">
        <v>73</v>
      </c>
      <c r="AH15" s="71">
        <f t="shared" si="2"/>
        <v>15000</v>
      </c>
      <c r="AI15" s="1">
        <f>SUM(Y16)</f>
        <v>0</v>
      </c>
      <c r="AJ15" s="1">
        <f>SUM(Z16)</f>
        <v>0</v>
      </c>
      <c r="AK15" s="138">
        <f>AK16</f>
        <v>15000</v>
      </c>
      <c r="AN15" s="111"/>
      <c r="AO15" s="46" t="s">
        <v>72</v>
      </c>
      <c r="AP15" s="29"/>
      <c r="AQ15" s="32" t="s">
        <v>73</v>
      </c>
      <c r="AR15" s="71">
        <f t="shared" si="3"/>
        <v>15000</v>
      </c>
      <c r="AS15" s="1">
        <f>SUM(AI16)</f>
        <v>0</v>
      </c>
      <c r="AT15" s="1">
        <f>SUM(AJ16)</f>
        <v>0</v>
      </c>
      <c r="AU15" s="138">
        <f>AU16</f>
        <v>15000</v>
      </c>
      <c r="AX15" s="111"/>
      <c r="AY15" s="46" t="s">
        <v>72</v>
      </c>
      <c r="AZ15" s="29"/>
      <c r="BA15" s="32" t="s">
        <v>73</v>
      </c>
      <c r="BB15" s="71">
        <f t="shared" si="4"/>
        <v>15000</v>
      </c>
      <c r="BC15" s="1">
        <f>SUM(AS16)</f>
        <v>0</v>
      </c>
      <c r="BD15" s="1">
        <f>SUM(AT16)</f>
        <v>0</v>
      </c>
      <c r="BE15" s="138">
        <f>BE16</f>
        <v>15000</v>
      </c>
      <c r="BH15" s="111"/>
      <c r="BI15" s="46" t="s">
        <v>72</v>
      </c>
      <c r="BJ15" s="29"/>
      <c r="BK15" s="32" t="s">
        <v>73</v>
      </c>
      <c r="BL15" s="71">
        <f t="shared" si="5"/>
        <v>15000</v>
      </c>
      <c r="BM15" s="1">
        <f>SUM(BC16)</f>
        <v>0</v>
      </c>
      <c r="BN15" s="1">
        <f>SUM(BD16)</f>
        <v>0</v>
      </c>
      <c r="BO15" s="138">
        <f>BO16</f>
        <v>15000</v>
      </c>
      <c r="BR15" s="111"/>
      <c r="BS15" s="46" t="s">
        <v>72</v>
      </c>
      <c r="BT15" s="29"/>
      <c r="BU15" s="32" t="s">
        <v>73</v>
      </c>
      <c r="BV15" s="71">
        <f t="shared" si="6"/>
        <v>15000</v>
      </c>
      <c r="BW15" s="1">
        <f>SUM(BM16)</f>
        <v>0</v>
      </c>
      <c r="BX15" s="1">
        <f>SUM(BN16)</f>
        <v>0</v>
      </c>
      <c r="BY15" s="138">
        <f>BY16</f>
        <v>15000</v>
      </c>
      <c r="CB15" s="111"/>
      <c r="CC15" s="46" t="s">
        <v>72</v>
      </c>
      <c r="CD15" s="29"/>
      <c r="CE15" s="32" t="s">
        <v>73</v>
      </c>
      <c r="CF15" s="71">
        <f t="shared" si="7"/>
        <v>15000</v>
      </c>
      <c r="CG15" s="1">
        <f>SUM(BW16)</f>
        <v>0</v>
      </c>
      <c r="CH15" s="1">
        <f>SUM(BX16)</f>
        <v>0</v>
      </c>
      <c r="CI15" s="138">
        <f>CI16</f>
        <v>15000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1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203" t="s">
        <v>24</v>
      </c>
      <c r="X16" s="86">
        <f t="shared" si="0"/>
        <v>15000</v>
      </c>
      <c r="Y16" s="17"/>
      <c r="Z16" s="17"/>
      <c r="AA16" s="116">
        <f>SUM(X16,Y16)-Z16</f>
        <v>15000</v>
      </c>
      <c r="AD16" s="111"/>
      <c r="AE16" s="15"/>
      <c r="AF16" s="15">
        <v>2120</v>
      </c>
      <c r="AG16" s="16" t="s">
        <v>24</v>
      </c>
      <c r="AH16" s="86">
        <f t="shared" si="2"/>
        <v>15000</v>
      </c>
      <c r="AI16" s="17"/>
      <c r="AJ16" s="17"/>
      <c r="AK16" s="116">
        <f>SUM(AH16,AI16)-AJ16</f>
        <v>15000</v>
      </c>
      <c r="AN16" s="111"/>
      <c r="AO16" s="15"/>
      <c r="AP16" s="15">
        <v>2120</v>
      </c>
      <c r="AQ16" s="16" t="s">
        <v>24</v>
      </c>
      <c r="AR16" s="86">
        <f t="shared" si="3"/>
        <v>15000</v>
      </c>
      <c r="AS16" s="17"/>
      <c r="AT16" s="17"/>
      <c r="AU16" s="116">
        <f>SUM(AR16,AS16)-AT16</f>
        <v>15000</v>
      </c>
      <c r="AX16" s="111"/>
      <c r="AY16" s="15"/>
      <c r="AZ16" s="15">
        <v>2120</v>
      </c>
      <c r="BA16" s="16" t="s">
        <v>24</v>
      </c>
      <c r="BB16" s="86">
        <f t="shared" si="4"/>
        <v>15000</v>
      </c>
      <c r="BC16" s="17"/>
      <c r="BD16" s="17"/>
      <c r="BE16" s="116">
        <f>SUM(BB16,BC16)-BD16</f>
        <v>15000</v>
      </c>
      <c r="BH16" s="111"/>
      <c r="BI16" s="15"/>
      <c r="BJ16" s="15">
        <v>2120</v>
      </c>
      <c r="BK16" s="16" t="s">
        <v>24</v>
      </c>
      <c r="BL16" s="86">
        <f t="shared" si="5"/>
        <v>15000</v>
      </c>
      <c r="BM16" s="17"/>
      <c r="BN16" s="17"/>
      <c r="BO16" s="116">
        <f>SUM(BL16,BM16)-BN16</f>
        <v>15000</v>
      </c>
      <c r="BR16" s="111"/>
      <c r="BS16" s="15"/>
      <c r="BT16" s="15">
        <v>2120</v>
      </c>
      <c r="BU16" s="16" t="s">
        <v>24</v>
      </c>
      <c r="BV16" s="86">
        <f t="shared" si="6"/>
        <v>15000</v>
      </c>
      <c r="BW16" s="17"/>
      <c r="BX16" s="17"/>
      <c r="BY16" s="116">
        <f>SUM(BV16,BW16)-BX16</f>
        <v>15000</v>
      </c>
      <c r="CB16" s="111"/>
      <c r="CC16" s="15"/>
      <c r="CD16" s="15">
        <v>2120</v>
      </c>
      <c r="CE16" s="16" t="s">
        <v>24</v>
      </c>
      <c r="CF16" s="86">
        <f t="shared" si="7"/>
        <v>15000</v>
      </c>
      <c r="CG16" s="17"/>
      <c r="CH16" s="17"/>
      <c r="CI16" s="116">
        <f>SUM(CF16,CG16)-CH16</f>
        <v>15000</v>
      </c>
    </row>
    <row r="17" spans="1:87" ht="27.75" customHeight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1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205" t="s">
        <v>10</v>
      </c>
      <c r="X17" s="80">
        <f>SUM(X18)</f>
        <v>228080</v>
      </c>
      <c r="Y17" s="80">
        <f>SUM(Y18)</f>
        <v>256</v>
      </c>
      <c r="Z17" s="80"/>
      <c r="AA17" s="81">
        <f>AA18</f>
        <v>228336</v>
      </c>
      <c r="AD17" s="77" t="s">
        <v>9</v>
      </c>
      <c r="AE17" s="78"/>
      <c r="AF17" s="78"/>
      <c r="AG17" s="79" t="s">
        <v>10</v>
      </c>
      <c r="AH17" s="80">
        <f t="shared" si="2"/>
        <v>228336</v>
      </c>
      <c r="AI17" s="80">
        <f>SUM(AI18)</f>
        <v>0</v>
      </c>
      <c r="AJ17" s="80">
        <f>SUM(AJ18)</f>
        <v>0</v>
      </c>
      <c r="AK17" s="81">
        <f>AK18</f>
        <v>700</v>
      </c>
      <c r="AN17" s="77" t="s">
        <v>9</v>
      </c>
      <c r="AO17" s="78"/>
      <c r="AP17" s="78"/>
      <c r="AQ17" s="79" t="s">
        <v>10</v>
      </c>
      <c r="AR17" s="80">
        <f t="shared" si="3"/>
        <v>700</v>
      </c>
      <c r="AS17" s="80">
        <f>SUM(AS18)</f>
        <v>0</v>
      </c>
      <c r="AT17" s="80">
        <f>SUM(AT18)</f>
        <v>0</v>
      </c>
      <c r="AU17" s="81">
        <f>AU18</f>
        <v>700</v>
      </c>
      <c r="AX17" s="77" t="s">
        <v>9</v>
      </c>
      <c r="AY17" s="78"/>
      <c r="AZ17" s="78"/>
      <c r="BA17" s="79" t="s">
        <v>10</v>
      </c>
      <c r="BB17" s="80">
        <f t="shared" si="4"/>
        <v>700</v>
      </c>
      <c r="BC17" s="80">
        <f>SUM(BC18)</f>
        <v>0</v>
      </c>
      <c r="BD17" s="80">
        <f>SUM(BD18)</f>
        <v>0</v>
      </c>
      <c r="BE17" s="81">
        <f>BE18</f>
        <v>700</v>
      </c>
      <c r="BH17" s="77" t="s">
        <v>9</v>
      </c>
      <c r="BI17" s="78"/>
      <c r="BJ17" s="78"/>
      <c r="BK17" s="79" t="s">
        <v>10</v>
      </c>
      <c r="BL17" s="80">
        <f t="shared" si="5"/>
        <v>700</v>
      </c>
      <c r="BM17" s="80">
        <f>SUM(BM18)</f>
        <v>0</v>
      </c>
      <c r="BN17" s="80">
        <f>SUM(BN18)</f>
        <v>0</v>
      </c>
      <c r="BO17" s="81">
        <f>BO18</f>
        <v>700</v>
      </c>
      <c r="BR17" s="77" t="s">
        <v>9</v>
      </c>
      <c r="BS17" s="78"/>
      <c r="BT17" s="78"/>
      <c r="BU17" s="79" t="s">
        <v>10</v>
      </c>
      <c r="BV17" s="80">
        <f t="shared" si="6"/>
        <v>700</v>
      </c>
      <c r="BW17" s="80">
        <f>SUM(BW18)</f>
        <v>0</v>
      </c>
      <c r="BX17" s="80">
        <f>SUM(BX18)</f>
        <v>0</v>
      </c>
      <c r="BY17" s="81">
        <f>BY18</f>
        <v>700</v>
      </c>
      <c r="CB17" s="77" t="s">
        <v>9</v>
      </c>
      <c r="CC17" s="78"/>
      <c r="CD17" s="78"/>
      <c r="CE17" s="79" t="s">
        <v>10</v>
      </c>
      <c r="CF17" s="80">
        <f t="shared" si="7"/>
        <v>700</v>
      </c>
      <c r="CG17" s="80">
        <f>SUM(CG18)</f>
        <v>0</v>
      </c>
      <c r="CH17" s="80">
        <f>SUM(CH18)</f>
        <v>0</v>
      </c>
      <c r="CI17" s="81">
        <f>CI18</f>
        <v>700</v>
      </c>
    </row>
    <row r="18" spans="1:87" ht="27.75" customHeight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1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202" t="s">
        <v>12</v>
      </c>
      <c r="X18" s="124">
        <f>SUM(X19:X20)</f>
        <v>228080</v>
      </c>
      <c r="Y18" s="124">
        <f>SUM(Y19:Y20)</f>
        <v>256</v>
      </c>
      <c r="Z18" s="125"/>
      <c r="AA18" s="126">
        <f>AA20+AA19</f>
        <v>228336</v>
      </c>
      <c r="AD18" s="111"/>
      <c r="AE18" s="137" t="s">
        <v>11</v>
      </c>
      <c r="AF18" s="122"/>
      <c r="AG18" s="123" t="s">
        <v>12</v>
      </c>
      <c r="AH18" s="124">
        <f t="shared" si="2"/>
        <v>228336</v>
      </c>
      <c r="AI18" s="125">
        <f>SUM(Y20)</f>
        <v>0</v>
      </c>
      <c r="AJ18" s="125">
        <f>SUM(Z20)</f>
        <v>0</v>
      </c>
      <c r="AK18" s="126">
        <f>AK20</f>
        <v>700</v>
      </c>
      <c r="AN18" s="111"/>
      <c r="AO18" s="137" t="s">
        <v>11</v>
      </c>
      <c r="AP18" s="122"/>
      <c r="AQ18" s="123" t="s">
        <v>12</v>
      </c>
      <c r="AR18" s="124">
        <f t="shared" si="3"/>
        <v>700</v>
      </c>
      <c r="AS18" s="125">
        <f>SUM(AI20)</f>
        <v>0</v>
      </c>
      <c r="AT18" s="125">
        <f>SUM(AJ20)</f>
        <v>0</v>
      </c>
      <c r="AU18" s="126">
        <f>AU20</f>
        <v>700</v>
      </c>
      <c r="AX18" s="111"/>
      <c r="AY18" s="137" t="s">
        <v>11</v>
      </c>
      <c r="AZ18" s="122"/>
      <c r="BA18" s="123" t="s">
        <v>12</v>
      </c>
      <c r="BB18" s="124">
        <f t="shared" si="4"/>
        <v>700</v>
      </c>
      <c r="BC18" s="125">
        <f>SUM(AS20)</f>
        <v>0</v>
      </c>
      <c r="BD18" s="125">
        <f>SUM(AT20)</f>
        <v>0</v>
      </c>
      <c r="BE18" s="126">
        <f>BE20</f>
        <v>700</v>
      </c>
      <c r="BH18" s="111"/>
      <c r="BI18" s="137" t="s">
        <v>11</v>
      </c>
      <c r="BJ18" s="122"/>
      <c r="BK18" s="123" t="s">
        <v>12</v>
      </c>
      <c r="BL18" s="124">
        <f t="shared" si="5"/>
        <v>700</v>
      </c>
      <c r="BM18" s="125">
        <f>SUM(BC20)</f>
        <v>0</v>
      </c>
      <c r="BN18" s="125">
        <f>SUM(BD20)</f>
        <v>0</v>
      </c>
      <c r="BO18" s="126">
        <f>BO20</f>
        <v>700</v>
      </c>
      <c r="BR18" s="111"/>
      <c r="BS18" s="137" t="s">
        <v>11</v>
      </c>
      <c r="BT18" s="122"/>
      <c r="BU18" s="123" t="s">
        <v>12</v>
      </c>
      <c r="BV18" s="124">
        <f t="shared" si="6"/>
        <v>700</v>
      </c>
      <c r="BW18" s="125">
        <f>SUM(BM20)</f>
        <v>0</v>
      </c>
      <c r="BX18" s="125">
        <f>SUM(BN20)</f>
        <v>0</v>
      </c>
      <c r="BY18" s="126">
        <f>BY20</f>
        <v>700</v>
      </c>
      <c r="CB18" s="111"/>
      <c r="CC18" s="137" t="s">
        <v>11</v>
      </c>
      <c r="CD18" s="122"/>
      <c r="CE18" s="123" t="s">
        <v>12</v>
      </c>
      <c r="CF18" s="124">
        <f t="shared" si="7"/>
        <v>700</v>
      </c>
      <c r="CG18" s="125">
        <f>SUM(BW20)</f>
        <v>0</v>
      </c>
      <c r="CH18" s="125">
        <f>SUM(BX20)</f>
        <v>0</v>
      </c>
      <c r="CI18" s="126">
        <f>CI20</f>
        <v>700</v>
      </c>
    </row>
    <row r="19" spans="1:87" ht="66" customHeigh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105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29">
        <v>2460</v>
      </c>
      <c r="W19" s="204" t="s">
        <v>105</v>
      </c>
      <c r="X19" s="86">
        <f>SUM(Q19)</f>
        <v>227380</v>
      </c>
      <c r="Y19" s="17">
        <v>256</v>
      </c>
      <c r="Z19" s="17"/>
      <c r="AA19" s="116">
        <f>SUM(X19,Y19)-Z19</f>
        <v>227636</v>
      </c>
      <c r="AD19" s="111"/>
      <c r="AE19" s="15"/>
      <c r="AF19" s="15">
        <v>2110</v>
      </c>
      <c r="AG19" s="16" t="s">
        <v>64</v>
      </c>
      <c r="AH19" s="86">
        <f>SUM(AA19)</f>
        <v>227636</v>
      </c>
      <c r="AI19" s="17"/>
      <c r="AJ19" s="17"/>
      <c r="AK19" s="116">
        <f>SUM(AH19,AI19)-AJ19</f>
        <v>227636</v>
      </c>
      <c r="AN19" s="111"/>
      <c r="AO19" s="15"/>
      <c r="AP19" s="15">
        <v>2110</v>
      </c>
      <c r="AQ19" s="16" t="s">
        <v>64</v>
      </c>
      <c r="AR19" s="86">
        <f>SUM(AK19)</f>
        <v>227636</v>
      </c>
      <c r="AS19" s="17"/>
      <c r="AT19" s="17"/>
      <c r="AU19" s="116">
        <f>SUM(AR19,AS19)-AT19</f>
        <v>227636</v>
      </c>
      <c r="AX19" s="111"/>
      <c r="AY19" s="15"/>
      <c r="AZ19" s="15">
        <v>2110</v>
      </c>
      <c r="BA19" s="16" t="s">
        <v>64</v>
      </c>
      <c r="BB19" s="86">
        <f>SUM(AU19)</f>
        <v>227636</v>
      </c>
      <c r="BC19" s="17"/>
      <c r="BD19" s="17"/>
      <c r="BE19" s="116">
        <f>SUM(BB19,BC19)-BD19</f>
        <v>227636</v>
      </c>
      <c r="BH19" s="111"/>
      <c r="BI19" s="15"/>
      <c r="BJ19" s="15">
        <v>2110</v>
      </c>
      <c r="BK19" s="16" t="s">
        <v>64</v>
      </c>
      <c r="BL19" s="86">
        <f>SUM(BE19)</f>
        <v>227636</v>
      </c>
      <c r="BM19" s="17"/>
      <c r="BN19" s="17"/>
      <c r="BO19" s="116">
        <f>SUM(BL19,BM19)-BN19</f>
        <v>227636</v>
      </c>
      <c r="BR19" s="111"/>
      <c r="BS19" s="15"/>
      <c r="BT19" s="15">
        <v>2110</v>
      </c>
      <c r="BU19" s="16" t="s">
        <v>64</v>
      </c>
      <c r="BV19" s="86">
        <f>SUM(BO19)</f>
        <v>227636</v>
      </c>
      <c r="BW19" s="17"/>
      <c r="BX19" s="17"/>
      <c r="BY19" s="116">
        <f>SUM(BV19,BW19)-BX19</f>
        <v>227636</v>
      </c>
      <c r="CB19" s="111"/>
      <c r="CC19" s="15"/>
      <c r="CD19" s="15">
        <v>2110</v>
      </c>
      <c r="CE19" s="16" t="s">
        <v>64</v>
      </c>
      <c r="CF19" s="86">
        <f>SUM(BY19)</f>
        <v>227636</v>
      </c>
      <c r="CG19" s="17"/>
      <c r="CH19" s="17"/>
      <c r="CI19" s="116">
        <f>SUM(CF19,CG19)-CH19</f>
        <v>227636</v>
      </c>
    </row>
    <row r="20" spans="1:87" ht="72" customHeight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1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203" t="s">
        <v>64</v>
      </c>
      <c r="X20" s="162">
        <f>SUM(Q20)</f>
        <v>700</v>
      </c>
      <c r="Y20" s="163"/>
      <c r="Z20" s="163"/>
      <c r="AA20" s="164">
        <f>SUM(X20,Y20)-Z20</f>
        <v>700</v>
      </c>
      <c r="AD20" s="111"/>
      <c r="AE20" s="15"/>
      <c r="AF20" s="15">
        <v>2110</v>
      </c>
      <c r="AG20" s="16" t="s">
        <v>64</v>
      </c>
      <c r="AH20" s="86">
        <f t="shared" si="2"/>
        <v>700</v>
      </c>
      <c r="AI20" s="17"/>
      <c r="AJ20" s="17"/>
      <c r="AK20" s="116">
        <f>SUM(AH20,AI20)-AJ20</f>
        <v>700</v>
      </c>
      <c r="AN20" s="111"/>
      <c r="AO20" s="15"/>
      <c r="AP20" s="15">
        <v>2110</v>
      </c>
      <c r="AQ20" s="16" t="s">
        <v>64</v>
      </c>
      <c r="AR20" s="86">
        <f t="shared" si="3"/>
        <v>700</v>
      </c>
      <c r="AS20" s="17"/>
      <c r="AT20" s="17"/>
      <c r="AU20" s="116">
        <f>SUM(AR20,AS20)-AT20</f>
        <v>700</v>
      </c>
      <c r="AX20" s="111"/>
      <c r="AY20" s="15"/>
      <c r="AZ20" s="15">
        <v>2110</v>
      </c>
      <c r="BA20" s="16" t="s">
        <v>64</v>
      </c>
      <c r="BB20" s="86">
        <f t="shared" si="4"/>
        <v>700</v>
      </c>
      <c r="BC20" s="17"/>
      <c r="BD20" s="17"/>
      <c r="BE20" s="116">
        <f>SUM(BB20,BC20)-BD20</f>
        <v>700</v>
      </c>
      <c r="BH20" s="111"/>
      <c r="BI20" s="15"/>
      <c r="BJ20" s="15">
        <v>2110</v>
      </c>
      <c r="BK20" s="16" t="s">
        <v>64</v>
      </c>
      <c r="BL20" s="86">
        <f t="shared" si="5"/>
        <v>700</v>
      </c>
      <c r="BM20" s="17"/>
      <c r="BN20" s="17"/>
      <c r="BO20" s="116">
        <f>SUM(BL20,BM20)-BN20</f>
        <v>700</v>
      </c>
      <c r="BR20" s="111"/>
      <c r="BS20" s="15"/>
      <c r="BT20" s="15">
        <v>2110</v>
      </c>
      <c r="BU20" s="16" t="s">
        <v>64</v>
      </c>
      <c r="BV20" s="86">
        <f t="shared" si="6"/>
        <v>700</v>
      </c>
      <c r="BW20" s="17"/>
      <c r="BX20" s="17"/>
      <c r="BY20" s="116">
        <f>SUM(BV20,BW20)-BX20</f>
        <v>700</v>
      </c>
      <c r="CB20" s="111"/>
      <c r="CC20" s="15"/>
      <c r="CD20" s="15">
        <v>2110</v>
      </c>
      <c r="CE20" s="16" t="s">
        <v>64</v>
      </c>
      <c r="CF20" s="86">
        <f t="shared" si="7"/>
        <v>700</v>
      </c>
      <c r="CG20" s="17"/>
      <c r="CH20" s="17"/>
      <c r="CI20" s="116">
        <f>SUM(CF20,CG20)-CH20</f>
        <v>700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3000</v>
      </c>
      <c r="F21" s="2"/>
      <c r="G21" s="2"/>
      <c r="H21" s="2">
        <f>H22</f>
        <v>3000</v>
      </c>
      <c r="J21" s="82">
        <v>600</v>
      </c>
      <c r="K21" s="78"/>
      <c r="L21" s="78"/>
      <c r="M21" s="79" t="s">
        <v>13</v>
      </c>
      <c r="N21" s="80">
        <f t="shared" si="1"/>
        <v>3000</v>
      </c>
      <c r="O21" s="80">
        <f>SUM(O22)</f>
        <v>859500</v>
      </c>
      <c r="P21" s="80">
        <f>SUM(P22)</f>
        <v>0</v>
      </c>
      <c r="Q21" s="81">
        <f>Q22</f>
        <v>862500</v>
      </c>
      <c r="T21" s="82">
        <v>600</v>
      </c>
      <c r="U21" s="78"/>
      <c r="V21" s="78"/>
      <c r="W21" s="205" t="s">
        <v>13</v>
      </c>
      <c r="X21" s="80">
        <f>SUM(X22)</f>
        <v>320514</v>
      </c>
      <c r="Y21" s="80">
        <f>SUM(Y22)</f>
        <v>61848</v>
      </c>
      <c r="Z21" s="80">
        <f>SUM(Z22)</f>
        <v>100000</v>
      </c>
      <c r="AA21" s="81">
        <f>AA22</f>
        <v>282362</v>
      </c>
      <c r="AD21" s="82">
        <v>600</v>
      </c>
      <c r="AE21" s="78"/>
      <c r="AF21" s="78"/>
      <c r="AG21" s="79" t="s">
        <v>13</v>
      </c>
      <c r="AH21" s="80">
        <f t="shared" si="2"/>
        <v>282362</v>
      </c>
      <c r="AI21" s="80">
        <f>SUM(AI22)</f>
        <v>0</v>
      </c>
      <c r="AJ21" s="80">
        <f>SUM(AJ22)</f>
        <v>0</v>
      </c>
      <c r="AK21" s="81">
        <f>AK22</f>
        <v>282362</v>
      </c>
      <c r="AN21" s="82">
        <v>600</v>
      </c>
      <c r="AO21" s="78"/>
      <c r="AP21" s="78"/>
      <c r="AQ21" s="79" t="s">
        <v>13</v>
      </c>
      <c r="AR21" s="80">
        <f t="shared" si="3"/>
        <v>282362</v>
      </c>
      <c r="AS21" s="80">
        <f>SUM(AS22)</f>
        <v>0</v>
      </c>
      <c r="AT21" s="80">
        <f>SUM(AT22)</f>
        <v>0</v>
      </c>
      <c r="AU21" s="81">
        <f>AU22</f>
        <v>282362</v>
      </c>
      <c r="AX21" s="82">
        <v>600</v>
      </c>
      <c r="AY21" s="78"/>
      <c r="AZ21" s="78"/>
      <c r="BA21" s="79" t="s">
        <v>13</v>
      </c>
      <c r="BB21" s="80">
        <f t="shared" si="4"/>
        <v>282362</v>
      </c>
      <c r="BC21" s="80">
        <f>SUM(BC22)</f>
        <v>0</v>
      </c>
      <c r="BD21" s="80">
        <f>SUM(BD22)</f>
        <v>0</v>
      </c>
      <c r="BE21" s="81">
        <f>BE22</f>
        <v>282362</v>
      </c>
      <c r="BH21" s="82">
        <v>600</v>
      </c>
      <c r="BI21" s="78"/>
      <c r="BJ21" s="78"/>
      <c r="BK21" s="79" t="s">
        <v>13</v>
      </c>
      <c r="BL21" s="80">
        <f t="shared" si="5"/>
        <v>282362</v>
      </c>
      <c r="BM21" s="80">
        <f>SUM(BM22)</f>
        <v>0</v>
      </c>
      <c r="BN21" s="80">
        <f>SUM(BN22)</f>
        <v>0</v>
      </c>
      <c r="BO21" s="81">
        <f>BO22</f>
        <v>282362</v>
      </c>
      <c r="BR21" s="82">
        <v>600</v>
      </c>
      <c r="BS21" s="78"/>
      <c r="BT21" s="78"/>
      <c r="BU21" s="79" t="s">
        <v>13</v>
      </c>
      <c r="BV21" s="80">
        <f t="shared" si="6"/>
        <v>282362</v>
      </c>
      <c r="BW21" s="80">
        <f>SUM(BW22)</f>
        <v>0</v>
      </c>
      <c r="BX21" s="80">
        <f>SUM(BX22)</f>
        <v>0</v>
      </c>
      <c r="BY21" s="81">
        <f>BY22</f>
        <v>282362</v>
      </c>
      <c r="CB21" s="82">
        <v>600</v>
      </c>
      <c r="CC21" s="78"/>
      <c r="CD21" s="78"/>
      <c r="CE21" s="79" t="s">
        <v>13</v>
      </c>
      <c r="CF21" s="80">
        <f t="shared" si="7"/>
        <v>282362</v>
      </c>
      <c r="CG21" s="80">
        <f>SUM(CG22)</f>
        <v>0</v>
      </c>
      <c r="CH21" s="80">
        <f>SUM(CH22)</f>
        <v>0</v>
      </c>
      <c r="CI21" s="81">
        <f>CI22</f>
        <v>282362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SUM(E28,E23)</f>
        <v>3000</v>
      </c>
      <c r="F22" s="50"/>
      <c r="G22" s="50"/>
      <c r="H22" s="50">
        <f>SUM(E22:F22)-G22</f>
        <v>3000</v>
      </c>
      <c r="J22" s="111"/>
      <c r="K22" s="122">
        <v>60014</v>
      </c>
      <c r="L22" s="122"/>
      <c r="M22" s="123" t="s">
        <v>14</v>
      </c>
      <c r="N22" s="124">
        <f t="shared" si="1"/>
        <v>3000</v>
      </c>
      <c r="O22" s="125">
        <f>SUM(O23:O28)</f>
        <v>859500</v>
      </c>
      <c r="P22" s="125">
        <f>SUM(P23:P28)</f>
        <v>0</v>
      </c>
      <c r="Q22" s="126">
        <f>SUM(N22:O22)-P22</f>
        <v>862500</v>
      </c>
      <c r="T22" s="111"/>
      <c r="U22" s="122">
        <v>60014</v>
      </c>
      <c r="V22" s="122"/>
      <c r="W22" s="202" t="s">
        <v>14</v>
      </c>
      <c r="X22" s="124">
        <f>SUM(X23:X28)</f>
        <v>320514</v>
      </c>
      <c r="Y22" s="124">
        <f>SUM(Y23:Y28)</f>
        <v>61848</v>
      </c>
      <c r="Z22" s="124">
        <f>SUM(Z23:Z28)</f>
        <v>100000</v>
      </c>
      <c r="AA22" s="222">
        <f>SUM(AA23:AA28)</f>
        <v>282362</v>
      </c>
      <c r="AD22" s="111"/>
      <c r="AE22" s="122">
        <v>60014</v>
      </c>
      <c r="AF22" s="122"/>
      <c r="AG22" s="123" t="s">
        <v>14</v>
      </c>
      <c r="AH22" s="124">
        <f t="shared" si="2"/>
        <v>282362</v>
      </c>
      <c r="AI22" s="125">
        <f>SUM(AI23:AI28)</f>
        <v>0</v>
      </c>
      <c r="AJ22" s="125">
        <f>SUM(AJ23:AJ28)</f>
        <v>0</v>
      </c>
      <c r="AK22" s="126">
        <f>SUM(AH22:AI22)-AJ22</f>
        <v>282362</v>
      </c>
      <c r="AN22" s="111"/>
      <c r="AO22" s="122">
        <v>60014</v>
      </c>
      <c r="AP22" s="122"/>
      <c r="AQ22" s="123" t="s">
        <v>14</v>
      </c>
      <c r="AR22" s="124">
        <f t="shared" si="3"/>
        <v>282362</v>
      </c>
      <c r="AS22" s="125">
        <f>SUM(AS23:AS28)</f>
        <v>0</v>
      </c>
      <c r="AT22" s="125">
        <f>SUM(AT23:AT28)</f>
        <v>0</v>
      </c>
      <c r="AU22" s="126">
        <f>SUM(AR22:AS22)-AT22</f>
        <v>282362</v>
      </c>
      <c r="AX22" s="111"/>
      <c r="AY22" s="122">
        <v>60014</v>
      </c>
      <c r="AZ22" s="122"/>
      <c r="BA22" s="123" t="s">
        <v>14</v>
      </c>
      <c r="BB22" s="124">
        <f t="shared" si="4"/>
        <v>282362</v>
      </c>
      <c r="BC22" s="125">
        <f>SUM(BC23:BC28)</f>
        <v>0</v>
      </c>
      <c r="BD22" s="125">
        <f>SUM(BD23:BD28)</f>
        <v>0</v>
      </c>
      <c r="BE22" s="126">
        <f>SUM(BB22:BC22)-BD22</f>
        <v>282362</v>
      </c>
      <c r="BH22" s="111"/>
      <c r="BI22" s="122">
        <v>60014</v>
      </c>
      <c r="BJ22" s="122"/>
      <c r="BK22" s="123" t="s">
        <v>14</v>
      </c>
      <c r="BL22" s="124">
        <f t="shared" si="5"/>
        <v>282362</v>
      </c>
      <c r="BM22" s="125">
        <f>SUM(BM23:BM28)</f>
        <v>0</v>
      </c>
      <c r="BN22" s="125">
        <f>SUM(BN23:BN28)</f>
        <v>0</v>
      </c>
      <c r="BO22" s="126">
        <f>SUM(BL22:BM22)-BN22</f>
        <v>282362</v>
      </c>
      <c r="BR22" s="111"/>
      <c r="BS22" s="122">
        <v>60014</v>
      </c>
      <c r="BT22" s="122"/>
      <c r="BU22" s="123" t="s">
        <v>14</v>
      </c>
      <c r="BV22" s="124">
        <f t="shared" si="6"/>
        <v>282362</v>
      </c>
      <c r="BW22" s="125">
        <f>SUM(BW23:BW28)</f>
        <v>0</v>
      </c>
      <c r="BX22" s="125">
        <f>SUM(BX23:BX28)</f>
        <v>0</v>
      </c>
      <c r="BY22" s="126">
        <f>SUM(BV22:BW22)-BX22</f>
        <v>282362</v>
      </c>
      <c r="CB22" s="111"/>
      <c r="CC22" s="122">
        <v>60014</v>
      </c>
      <c r="CD22" s="122"/>
      <c r="CE22" s="123" t="s">
        <v>14</v>
      </c>
      <c r="CF22" s="124">
        <f t="shared" si="7"/>
        <v>282362</v>
      </c>
      <c r="CG22" s="125">
        <f>SUM(CG23:CG28)</f>
        <v>0</v>
      </c>
      <c r="CH22" s="125">
        <f>SUM(CH23:CH28)</f>
        <v>0</v>
      </c>
      <c r="CI22" s="126">
        <f>SUM(CF22:CG22)-CH22</f>
        <v>282362</v>
      </c>
    </row>
    <row r="23" spans="1:87" ht="54" customHeight="1" hidden="1">
      <c r="A23" s="13"/>
      <c r="B23" s="15"/>
      <c r="C23" s="75"/>
      <c r="D23" s="68"/>
      <c r="E23" s="58"/>
      <c r="F23" s="58"/>
      <c r="G23" s="58"/>
      <c r="H23" s="58"/>
      <c r="J23" s="111"/>
      <c r="K23" s="15"/>
      <c r="L23" s="29">
        <v>6610</v>
      </c>
      <c r="M23" s="32" t="s">
        <v>106</v>
      </c>
      <c r="N23" s="71"/>
      <c r="O23" s="1">
        <f>100000+150000+36500</f>
        <v>286500</v>
      </c>
      <c r="P23" s="1"/>
      <c r="Q23" s="138">
        <f>SUM(N23:O23)-P23</f>
        <v>286500</v>
      </c>
      <c r="T23" s="111"/>
      <c r="U23" s="15"/>
      <c r="V23" s="29">
        <v>2710</v>
      </c>
      <c r="W23" s="204" t="s">
        <v>118</v>
      </c>
      <c r="X23" s="71">
        <v>0</v>
      </c>
      <c r="Y23" s="186"/>
      <c r="Z23" s="1"/>
      <c r="AA23" s="138">
        <f>SUM(X23:Y23)-Z23</f>
        <v>0</v>
      </c>
      <c r="AD23" s="111"/>
      <c r="AE23" s="15"/>
      <c r="AF23" s="29">
        <v>6610</v>
      </c>
      <c r="AG23" s="32" t="s">
        <v>106</v>
      </c>
      <c r="AH23" s="71">
        <v>286500</v>
      </c>
      <c r="AI23" s="1"/>
      <c r="AJ23" s="1"/>
      <c r="AK23" s="138">
        <f>SUM(AH23:AI23)-AJ23</f>
        <v>286500</v>
      </c>
      <c r="AN23" s="111"/>
      <c r="AO23" s="15"/>
      <c r="AP23" s="29">
        <v>6610</v>
      </c>
      <c r="AQ23" s="32" t="s">
        <v>106</v>
      </c>
      <c r="AR23" s="71">
        <v>286500</v>
      </c>
      <c r="AS23" s="1"/>
      <c r="AT23" s="1"/>
      <c r="AU23" s="138">
        <f>SUM(AR23:AS23)-AT23</f>
        <v>286500</v>
      </c>
      <c r="AX23" s="111"/>
      <c r="AY23" s="15"/>
      <c r="AZ23" s="29">
        <v>6610</v>
      </c>
      <c r="BA23" s="32" t="s">
        <v>106</v>
      </c>
      <c r="BB23" s="71">
        <v>286500</v>
      </c>
      <c r="BC23" s="1"/>
      <c r="BD23" s="1"/>
      <c r="BE23" s="138">
        <f>SUM(BB23:BC23)-BD23</f>
        <v>286500</v>
      </c>
      <c r="BH23" s="111"/>
      <c r="BI23" s="15"/>
      <c r="BJ23" s="15"/>
      <c r="BK23" s="16"/>
      <c r="BL23" s="86"/>
      <c r="BM23" s="17"/>
      <c r="BN23" s="17"/>
      <c r="BO23" s="116"/>
      <c r="BR23" s="111"/>
      <c r="BS23" s="15"/>
      <c r="BT23" s="15"/>
      <c r="BU23" s="16"/>
      <c r="BV23" s="86"/>
      <c r="BW23" s="17"/>
      <c r="BX23" s="17"/>
      <c r="BY23" s="116"/>
      <c r="CB23" s="111"/>
      <c r="CC23" s="15"/>
      <c r="CD23" s="15"/>
      <c r="CE23" s="16"/>
      <c r="CF23" s="86"/>
      <c r="CG23" s="17"/>
      <c r="CH23" s="17"/>
      <c r="CI23" s="116"/>
    </row>
    <row r="24" spans="1:87" ht="69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29">
        <v>6300</v>
      </c>
      <c r="W24" s="204" t="s">
        <v>122</v>
      </c>
      <c r="X24" s="71">
        <v>130000</v>
      </c>
      <c r="Y24" s="186"/>
      <c r="Z24" s="1">
        <v>100000</v>
      </c>
      <c r="AA24" s="138">
        <f>SUM(X24:Y24)-Z24</f>
        <v>30000</v>
      </c>
      <c r="AD24" s="111"/>
      <c r="AE24" s="15"/>
      <c r="AF24" s="29">
        <v>6610</v>
      </c>
      <c r="AG24" s="32" t="s">
        <v>106</v>
      </c>
      <c r="AH24" s="71">
        <v>286500</v>
      </c>
      <c r="AI24" s="1"/>
      <c r="AJ24" s="1"/>
      <c r="AK24" s="138">
        <f>SUM(AH24:AI24)-AJ24</f>
        <v>286500</v>
      </c>
      <c r="AN24" s="111"/>
      <c r="AO24" s="15"/>
      <c r="AP24" s="29">
        <v>6610</v>
      </c>
      <c r="AQ24" s="32" t="s">
        <v>106</v>
      </c>
      <c r="AR24" s="71">
        <v>286500</v>
      </c>
      <c r="AS24" s="1"/>
      <c r="AT24" s="1"/>
      <c r="AU24" s="138">
        <f>SUM(AR24:AS24)-AT24</f>
        <v>286500</v>
      </c>
      <c r="AX24" s="111"/>
      <c r="AY24" s="15"/>
      <c r="AZ24" s="29">
        <v>6610</v>
      </c>
      <c r="BA24" s="32" t="s">
        <v>106</v>
      </c>
      <c r="BB24" s="71">
        <v>286500</v>
      </c>
      <c r="BC24" s="1"/>
      <c r="BD24" s="1"/>
      <c r="BE24" s="138">
        <f>SUM(BB24:BC24)-BD24</f>
        <v>286500</v>
      </c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51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/>
      <c r="M25" s="32"/>
      <c r="N25" s="71"/>
      <c r="O25" s="1"/>
      <c r="P25" s="1"/>
      <c r="Q25" s="138"/>
      <c r="T25" s="111"/>
      <c r="U25" s="15"/>
      <c r="V25" s="29">
        <v>6439</v>
      </c>
      <c r="W25" s="204" t="s">
        <v>124</v>
      </c>
      <c r="X25" s="71"/>
      <c r="Y25" s="186">
        <v>52186</v>
      </c>
      <c r="Z25" s="1"/>
      <c r="AA25" s="138">
        <f>SUM(X25:Y25)-Z25</f>
        <v>52186</v>
      </c>
      <c r="AD25" s="111"/>
      <c r="AE25" s="15"/>
      <c r="AF25" s="29"/>
      <c r="AG25" s="32"/>
      <c r="AH25" s="71"/>
      <c r="AI25" s="1"/>
      <c r="AJ25" s="1"/>
      <c r="AK25" s="138"/>
      <c r="AN25" s="111"/>
      <c r="AO25" s="15"/>
      <c r="AP25" s="29"/>
      <c r="AQ25" s="32"/>
      <c r="AR25" s="71"/>
      <c r="AS25" s="1"/>
      <c r="AT25" s="1"/>
      <c r="AU25" s="138"/>
      <c r="AX25" s="111"/>
      <c r="AY25" s="15"/>
      <c r="AZ25" s="29"/>
      <c r="BA25" s="32"/>
      <c r="BB25" s="71"/>
      <c r="BC25" s="1"/>
      <c r="BD25" s="1"/>
      <c r="BE25" s="138"/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.75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106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6610</v>
      </c>
      <c r="W26" s="204" t="s">
        <v>106</v>
      </c>
      <c r="X26" s="71">
        <v>186500</v>
      </c>
      <c r="Y26" s="1">
        <v>3500</v>
      </c>
      <c r="Z26" s="1"/>
      <c r="AA26" s="138">
        <f>SUM(X26:Y26)-Z26</f>
        <v>190000</v>
      </c>
      <c r="AD26" s="111"/>
      <c r="AE26" s="15"/>
      <c r="AF26" s="29">
        <v>6610</v>
      </c>
      <c r="AG26" s="32" t="s">
        <v>106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106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106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30" customHeight="1">
      <c r="A27" s="13"/>
      <c r="B27" s="15"/>
      <c r="C27" s="57" t="s">
        <v>82</v>
      </c>
      <c r="D27" s="55" t="s">
        <v>15</v>
      </c>
      <c r="E27" s="56">
        <v>3000</v>
      </c>
      <c r="F27" s="56"/>
      <c r="G27" s="56"/>
      <c r="H27" s="56">
        <f>SUM(E27,F27)-G27</f>
        <v>3000</v>
      </c>
      <c r="J27" s="111"/>
      <c r="K27" s="15"/>
      <c r="L27" s="14" t="s">
        <v>82</v>
      </c>
      <c r="M27" s="16" t="s">
        <v>15</v>
      </c>
      <c r="N27" s="86">
        <f>SUM(H27)</f>
        <v>3000</v>
      </c>
      <c r="O27" s="17"/>
      <c r="P27" s="17"/>
      <c r="Q27" s="116">
        <f>SUM(N27,O27)-P27</f>
        <v>3000</v>
      </c>
      <c r="T27" s="111"/>
      <c r="U27" s="15"/>
      <c r="V27" s="67" t="s">
        <v>82</v>
      </c>
      <c r="W27" s="206" t="s">
        <v>15</v>
      </c>
      <c r="X27" s="76">
        <v>4014</v>
      </c>
      <c r="Y27" s="185"/>
      <c r="Z27" s="58"/>
      <c r="AA27" s="113">
        <f>SUM(X27,Y27)-Z27</f>
        <v>4014</v>
      </c>
      <c r="AD27" s="111"/>
      <c r="AE27" s="15"/>
      <c r="AF27" s="67" t="s">
        <v>82</v>
      </c>
      <c r="AG27" s="68" t="s">
        <v>15</v>
      </c>
      <c r="AH27" s="76">
        <f>SUM(AA27)</f>
        <v>4014</v>
      </c>
      <c r="AI27" s="58"/>
      <c r="AJ27" s="58"/>
      <c r="AK27" s="113">
        <f>SUM(AH27,AI27)-AJ27</f>
        <v>4014</v>
      </c>
      <c r="AN27" s="111"/>
      <c r="AO27" s="15"/>
      <c r="AP27" s="67" t="s">
        <v>82</v>
      </c>
      <c r="AQ27" s="68" t="s">
        <v>15</v>
      </c>
      <c r="AR27" s="76">
        <f>SUM(AK27)</f>
        <v>4014</v>
      </c>
      <c r="AS27" s="58"/>
      <c r="AT27" s="58"/>
      <c r="AU27" s="113">
        <f>SUM(AR27,AS27)-AT27</f>
        <v>4014</v>
      </c>
      <c r="AX27" s="111"/>
      <c r="AY27" s="15"/>
      <c r="AZ27" s="67" t="s">
        <v>82</v>
      </c>
      <c r="BA27" s="68" t="s">
        <v>15</v>
      </c>
      <c r="BB27" s="76">
        <f>SUM(AU27)</f>
        <v>4014</v>
      </c>
      <c r="BC27" s="58"/>
      <c r="BD27" s="58"/>
      <c r="BE27" s="113">
        <f>SUM(BB27,BC27)-BD27</f>
        <v>4014</v>
      </c>
      <c r="BH27" s="111"/>
      <c r="BI27" s="15"/>
      <c r="BJ27" s="67" t="s">
        <v>82</v>
      </c>
      <c r="BK27" s="68" t="s">
        <v>15</v>
      </c>
      <c r="BL27" s="76">
        <f>SUM(BE27)</f>
        <v>4014</v>
      </c>
      <c r="BM27" s="58"/>
      <c r="BN27" s="58"/>
      <c r="BO27" s="113">
        <f>SUM(BL27,BM27)-BN27</f>
        <v>4014</v>
      </c>
      <c r="BR27" s="111"/>
      <c r="BS27" s="15"/>
      <c r="BT27" s="67" t="s">
        <v>82</v>
      </c>
      <c r="BU27" s="68" t="s">
        <v>15</v>
      </c>
      <c r="BV27" s="76">
        <f>SUM(BO27)</f>
        <v>4014</v>
      </c>
      <c r="BW27" s="58"/>
      <c r="BX27" s="58"/>
      <c r="BY27" s="113">
        <f>SUM(BV27,BW27)-BX27</f>
        <v>4014</v>
      </c>
      <c r="CB27" s="111"/>
      <c r="CC27" s="15"/>
      <c r="CD27" s="67" t="s">
        <v>82</v>
      </c>
      <c r="CE27" s="68" t="s">
        <v>15</v>
      </c>
      <c r="CF27" s="76">
        <f>SUM(BY27)</f>
        <v>4014</v>
      </c>
      <c r="CG27" s="58"/>
      <c r="CH27" s="58"/>
      <c r="CI27" s="113">
        <f>SUM(CF27,CG27)-CH27</f>
        <v>4014</v>
      </c>
    </row>
    <row r="28" spans="1:87" ht="30" customHeight="1" thickBot="1">
      <c r="A28" s="13"/>
      <c r="B28" s="15"/>
      <c r="C28" s="57" t="s">
        <v>82</v>
      </c>
      <c r="D28" s="55" t="s">
        <v>15</v>
      </c>
      <c r="E28" s="56">
        <v>3000</v>
      </c>
      <c r="F28" s="56"/>
      <c r="G28" s="56"/>
      <c r="H28" s="56">
        <f>SUM(E28,F28)-G28</f>
        <v>3000</v>
      </c>
      <c r="J28" s="111"/>
      <c r="K28" s="15"/>
      <c r="L28" s="14" t="s">
        <v>82</v>
      </c>
      <c r="M28" s="16" t="s">
        <v>15</v>
      </c>
      <c r="N28" s="86">
        <f t="shared" si="1"/>
        <v>3000</v>
      </c>
      <c r="O28" s="17"/>
      <c r="P28" s="17"/>
      <c r="Q28" s="116">
        <f>SUM(N28,O28)-P28</f>
        <v>3000</v>
      </c>
      <c r="T28" s="111"/>
      <c r="U28" s="15"/>
      <c r="V28" s="46" t="s">
        <v>80</v>
      </c>
      <c r="W28" s="204" t="s">
        <v>31</v>
      </c>
      <c r="X28" s="71"/>
      <c r="Y28" s="186">
        <v>6162</v>
      </c>
      <c r="Z28" s="1"/>
      <c r="AA28" s="138">
        <f>SUM(X28,Y28)-Z28</f>
        <v>6162</v>
      </c>
      <c r="AD28" s="111"/>
      <c r="AE28" s="15"/>
      <c r="AF28" s="67" t="s">
        <v>82</v>
      </c>
      <c r="AG28" s="68" t="s">
        <v>15</v>
      </c>
      <c r="AH28" s="76">
        <f t="shared" si="2"/>
        <v>6162</v>
      </c>
      <c r="AI28" s="58"/>
      <c r="AJ28" s="58"/>
      <c r="AK28" s="113">
        <f>SUM(AH28,AI28)-AJ28</f>
        <v>6162</v>
      </c>
      <c r="AN28" s="111"/>
      <c r="AO28" s="15"/>
      <c r="AP28" s="67" t="s">
        <v>82</v>
      </c>
      <c r="AQ28" s="68" t="s">
        <v>15</v>
      </c>
      <c r="AR28" s="76">
        <f t="shared" si="3"/>
        <v>6162</v>
      </c>
      <c r="AS28" s="58"/>
      <c r="AT28" s="58"/>
      <c r="AU28" s="113">
        <f>SUM(AR28,AS28)-AT28</f>
        <v>6162</v>
      </c>
      <c r="AX28" s="111"/>
      <c r="AY28" s="15"/>
      <c r="AZ28" s="67" t="s">
        <v>82</v>
      </c>
      <c r="BA28" s="68" t="s">
        <v>15</v>
      </c>
      <c r="BB28" s="76">
        <f t="shared" si="4"/>
        <v>6162</v>
      </c>
      <c r="BC28" s="58"/>
      <c r="BD28" s="58"/>
      <c r="BE28" s="113">
        <f>SUM(BB28,BC28)-BD28</f>
        <v>6162</v>
      </c>
      <c r="BH28" s="111"/>
      <c r="BI28" s="15"/>
      <c r="BJ28" s="67" t="s">
        <v>82</v>
      </c>
      <c r="BK28" s="68" t="s">
        <v>15</v>
      </c>
      <c r="BL28" s="76">
        <f t="shared" si="5"/>
        <v>6162</v>
      </c>
      <c r="BM28" s="58"/>
      <c r="BN28" s="58"/>
      <c r="BO28" s="113">
        <f>SUM(BL28,BM28)-BN28</f>
        <v>6162</v>
      </c>
      <c r="BR28" s="111"/>
      <c r="BS28" s="15"/>
      <c r="BT28" s="67" t="s">
        <v>82</v>
      </c>
      <c r="BU28" s="68" t="s">
        <v>15</v>
      </c>
      <c r="BV28" s="76">
        <f t="shared" si="6"/>
        <v>6162</v>
      </c>
      <c r="BW28" s="58"/>
      <c r="BX28" s="58"/>
      <c r="BY28" s="113">
        <f>SUM(BV28,BW28)-BX28</f>
        <v>6162</v>
      </c>
      <c r="CB28" s="111"/>
      <c r="CC28" s="15"/>
      <c r="CD28" s="67" t="s">
        <v>82</v>
      </c>
      <c r="CE28" s="68" t="s">
        <v>15</v>
      </c>
      <c r="CF28" s="76">
        <f t="shared" si="7"/>
        <v>6162</v>
      </c>
      <c r="CG28" s="58"/>
      <c r="CH28" s="58"/>
      <c r="CI28" s="113">
        <f>SUM(CF28,CG28)-CH28</f>
        <v>6162</v>
      </c>
    </row>
    <row r="29" spans="1:87" ht="36" customHeight="1" thickBot="1">
      <c r="A29" s="10">
        <v>700</v>
      </c>
      <c r="B29" s="22"/>
      <c r="C29" s="22"/>
      <c r="D29" s="23" t="s">
        <v>16</v>
      </c>
      <c r="E29" s="2">
        <f>E30</f>
        <v>86375</v>
      </c>
      <c r="F29" s="2"/>
      <c r="G29" s="2"/>
      <c r="H29" s="2">
        <f>H30</f>
        <v>86375</v>
      </c>
      <c r="J29" s="82">
        <v>700</v>
      </c>
      <c r="K29" s="78"/>
      <c r="L29" s="78"/>
      <c r="M29" s="79" t="s">
        <v>16</v>
      </c>
      <c r="N29" s="80">
        <f t="shared" si="1"/>
        <v>86375</v>
      </c>
      <c r="O29" s="80">
        <f>SUM(O30)</f>
        <v>0</v>
      </c>
      <c r="P29" s="80">
        <f>SUM(P30)</f>
        <v>0</v>
      </c>
      <c r="Q29" s="81">
        <f>Q30</f>
        <v>86375</v>
      </c>
      <c r="T29" s="82">
        <v>700</v>
      </c>
      <c r="U29" s="78"/>
      <c r="V29" s="196"/>
      <c r="W29" s="207" t="s">
        <v>16</v>
      </c>
      <c r="X29" s="197">
        <f>SUM(X30)</f>
        <v>1543875</v>
      </c>
      <c r="Y29" s="197"/>
      <c r="Z29" s="197"/>
      <c r="AA29" s="198">
        <f>AA30</f>
        <v>1543875</v>
      </c>
      <c r="AD29" s="82">
        <v>700</v>
      </c>
      <c r="AE29" s="78"/>
      <c r="AF29" s="78"/>
      <c r="AG29" s="79" t="s">
        <v>16</v>
      </c>
      <c r="AH29" s="80">
        <f t="shared" si="2"/>
        <v>1543875</v>
      </c>
      <c r="AI29" s="80">
        <f>SUM(AI30)</f>
        <v>0</v>
      </c>
      <c r="AJ29" s="80">
        <f>SUM(AJ30)</f>
        <v>0</v>
      </c>
      <c r="AK29" s="81">
        <f>AK30</f>
        <v>1462500</v>
      </c>
      <c r="AN29" s="82">
        <v>700</v>
      </c>
      <c r="AO29" s="78"/>
      <c r="AP29" s="78"/>
      <c r="AQ29" s="79" t="s">
        <v>16</v>
      </c>
      <c r="AR29" s="80">
        <f t="shared" si="3"/>
        <v>1462500</v>
      </c>
      <c r="AS29" s="80">
        <f>SUM(AS30)</f>
        <v>0</v>
      </c>
      <c r="AT29" s="80">
        <f>SUM(AT30)</f>
        <v>0</v>
      </c>
      <c r="AU29" s="81">
        <f>AU30</f>
        <v>1462500</v>
      </c>
      <c r="AX29" s="82">
        <v>700</v>
      </c>
      <c r="AY29" s="78"/>
      <c r="AZ29" s="78"/>
      <c r="BA29" s="79" t="s">
        <v>16</v>
      </c>
      <c r="BB29" s="80">
        <f t="shared" si="4"/>
        <v>1462500</v>
      </c>
      <c r="BC29" s="80">
        <f>SUM(BC30)</f>
        <v>0</v>
      </c>
      <c r="BD29" s="80">
        <f>SUM(BD30)</f>
        <v>0</v>
      </c>
      <c r="BE29" s="81">
        <f>BE30</f>
        <v>1462500</v>
      </c>
      <c r="BH29" s="82">
        <v>700</v>
      </c>
      <c r="BI29" s="78"/>
      <c r="BJ29" s="78"/>
      <c r="BK29" s="79" t="s">
        <v>16</v>
      </c>
      <c r="BL29" s="80">
        <f t="shared" si="5"/>
        <v>1462500</v>
      </c>
      <c r="BM29" s="80">
        <f>SUM(BM30)</f>
        <v>0</v>
      </c>
      <c r="BN29" s="80">
        <f>SUM(BN30)</f>
        <v>0</v>
      </c>
      <c r="BO29" s="81">
        <f>BO30</f>
        <v>1462500</v>
      </c>
      <c r="BR29" s="82">
        <v>700</v>
      </c>
      <c r="BS29" s="78"/>
      <c r="BT29" s="78"/>
      <c r="BU29" s="79" t="s">
        <v>16</v>
      </c>
      <c r="BV29" s="80">
        <f t="shared" si="6"/>
        <v>1462500</v>
      </c>
      <c r="BW29" s="80">
        <f>SUM(BW30)</f>
        <v>0</v>
      </c>
      <c r="BX29" s="80">
        <f>SUM(BX30)</f>
        <v>0</v>
      </c>
      <c r="BY29" s="81">
        <f>BY30</f>
        <v>1462500</v>
      </c>
      <c r="CB29" s="82">
        <v>700</v>
      </c>
      <c r="CC29" s="78"/>
      <c r="CD29" s="78"/>
      <c r="CE29" s="79" t="s">
        <v>16</v>
      </c>
      <c r="CF29" s="80">
        <f t="shared" si="7"/>
        <v>1462500</v>
      </c>
      <c r="CG29" s="80">
        <f>SUM(CG30)</f>
        <v>0</v>
      </c>
      <c r="CH29" s="80">
        <f>SUM(CH30)</f>
        <v>0</v>
      </c>
      <c r="CI29" s="81">
        <f>CI30</f>
        <v>1462500</v>
      </c>
    </row>
    <row r="30" spans="1:87" ht="28.5" customHeight="1">
      <c r="A30" s="13"/>
      <c r="B30" s="15">
        <v>70005</v>
      </c>
      <c r="C30" s="48"/>
      <c r="D30" s="49" t="s">
        <v>17</v>
      </c>
      <c r="E30" s="50">
        <f>E31+E33</f>
        <v>86375</v>
      </c>
      <c r="F30" s="50"/>
      <c r="G30" s="50"/>
      <c r="H30" s="50">
        <f>H31+H33</f>
        <v>86375</v>
      </c>
      <c r="J30" s="111"/>
      <c r="K30" s="122">
        <v>70005</v>
      </c>
      <c r="L30" s="122"/>
      <c r="M30" s="123" t="s">
        <v>17</v>
      </c>
      <c r="N30" s="124">
        <f t="shared" si="1"/>
        <v>86375</v>
      </c>
      <c r="O30" s="125">
        <f>SUM(O31:O33)</f>
        <v>0</v>
      </c>
      <c r="P30" s="125">
        <f>SUM(P31:P33)</f>
        <v>0</v>
      </c>
      <c r="Q30" s="126">
        <f>Q31+Q33</f>
        <v>86375</v>
      </c>
      <c r="T30" s="111"/>
      <c r="U30" s="122">
        <v>70005</v>
      </c>
      <c r="V30" s="122"/>
      <c r="W30" s="202" t="s">
        <v>17</v>
      </c>
      <c r="X30" s="124">
        <f>SUM(X31:X33)</f>
        <v>1543875</v>
      </c>
      <c r="Y30" s="124"/>
      <c r="Z30" s="124"/>
      <c r="AA30" s="222">
        <f>SUM(AA31:AA33)</f>
        <v>1543875</v>
      </c>
      <c r="AD30" s="111"/>
      <c r="AE30" s="122">
        <v>70005</v>
      </c>
      <c r="AF30" s="122"/>
      <c r="AG30" s="123" t="s">
        <v>17</v>
      </c>
      <c r="AH30" s="124">
        <f t="shared" si="2"/>
        <v>1543875</v>
      </c>
      <c r="AI30" s="125">
        <f>SUM(AI31:AI33)</f>
        <v>0</v>
      </c>
      <c r="AJ30" s="125">
        <f>SUM(AJ31:AJ33)</f>
        <v>0</v>
      </c>
      <c r="AK30" s="126">
        <f>AK31+AK33</f>
        <v>1462500</v>
      </c>
      <c r="AN30" s="111"/>
      <c r="AO30" s="122">
        <v>70005</v>
      </c>
      <c r="AP30" s="122"/>
      <c r="AQ30" s="123" t="s">
        <v>17</v>
      </c>
      <c r="AR30" s="124">
        <f t="shared" si="3"/>
        <v>1462500</v>
      </c>
      <c r="AS30" s="125">
        <f>SUM(AS31:AS33)</f>
        <v>0</v>
      </c>
      <c r="AT30" s="125">
        <f>SUM(AT31:AT33)</f>
        <v>0</v>
      </c>
      <c r="AU30" s="126">
        <f>AU31+AU33</f>
        <v>1462500</v>
      </c>
      <c r="AX30" s="111"/>
      <c r="AY30" s="122">
        <v>70005</v>
      </c>
      <c r="AZ30" s="122"/>
      <c r="BA30" s="123" t="s">
        <v>17</v>
      </c>
      <c r="BB30" s="124">
        <f t="shared" si="4"/>
        <v>1462500</v>
      </c>
      <c r="BC30" s="125">
        <f>SUM(BC31:BC33)</f>
        <v>0</v>
      </c>
      <c r="BD30" s="125">
        <f>SUM(BD31:BD33)</f>
        <v>0</v>
      </c>
      <c r="BE30" s="126">
        <f>BE31+BE33</f>
        <v>1462500</v>
      </c>
      <c r="BH30" s="111"/>
      <c r="BI30" s="122">
        <v>70005</v>
      </c>
      <c r="BJ30" s="122"/>
      <c r="BK30" s="123" t="s">
        <v>17</v>
      </c>
      <c r="BL30" s="124">
        <f t="shared" si="5"/>
        <v>1462500</v>
      </c>
      <c r="BM30" s="125">
        <f>SUM(BM31:BM33)</f>
        <v>0</v>
      </c>
      <c r="BN30" s="125">
        <f>SUM(BN31:BN33)</f>
        <v>0</v>
      </c>
      <c r="BO30" s="126">
        <f>BO31+BO33</f>
        <v>1462500</v>
      </c>
      <c r="BR30" s="111"/>
      <c r="BS30" s="122">
        <v>70005</v>
      </c>
      <c r="BT30" s="122"/>
      <c r="BU30" s="123" t="s">
        <v>17</v>
      </c>
      <c r="BV30" s="124">
        <f t="shared" si="6"/>
        <v>1462500</v>
      </c>
      <c r="BW30" s="125">
        <f>SUM(BW31:BW33)</f>
        <v>0</v>
      </c>
      <c r="BX30" s="125">
        <f>SUM(BX31:BX33)</f>
        <v>0</v>
      </c>
      <c r="BY30" s="126">
        <f>BY31+BY33</f>
        <v>1462500</v>
      </c>
      <c r="CB30" s="111"/>
      <c r="CC30" s="122">
        <v>70005</v>
      </c>
      <c r="CD30" s="122"/>
      <c r="CE30" s="123" t="s">
        <v>17</v>
      </c>
      <c r="CF30" s="124">
        <f t="shared" si="7"/>
        <v>1462500</v>
      </c>
      <c r="CG30" s="125">
        <f>SUM(CG31:CG33)</f>
        <v>0</v>
      </c>
      <c r="CH30" s="125">
        <f>SUM(CH31:CH33)</f>
        <v>0</v>
      </c>
      <c r="CI30" s="126">
        <f>CI31+CI33</f>
        <v>1462500</v>
      </c>
    </row>
    <row r="31" spans="1:87" ht="63.75" customHeight="1">
      <c r="A31" s="13"/>
      <c r="B31" s="15"/>
      <c r="C31" s="51">
        <v>2110</v>
      </c>
      <c r="D31" s="52" t="s">
        <v>64</v>
      </c>
      <c r="E31" s="53">
        <v>5000</v>
      </c>
      <c r="F31" s="53"/>
      <c r="G31" s="53"/>
      <c r="H31" s="53">
        <f>SUM(E31,F31)-G31</f>
        <v>5000</v>
      </c>
      <c r="J31" s="111"/>
      <c r="K31" s="15"/>
      <c r="L31" s="15">
        <v>2110</v>
      </c>
      <c r="M31" s="16" t="s">
        <v>64</v>
      </c>
      <c r="N31" s="86">
        <f t="shared" si="1"/>
        <v>5000</v>
      </c>
      <c r="O31" s="17"/>
      <c r="P31" s="17"/>
      <c r="Q31" s="116">
        <f>SUM(N31,O31)-P31</f>
        <v>5000</v>
      </c>
      <c r="T31" s="111"/>
      <c r="U31" s="15"/>
      <c r="V31" s="15">
        <v>2110</v>
      </c>
      <c r="W31" s="203" t="s">
        <v>64</v>
      </c>
      <c r="X31" s="86">
        <f>SUM(Q31)</f>
        <v>5000</v>
      </c>
      <c r="Y31" s="17"/>
      <c r="Z31" s="17"/>
      <c r="AA31" s="116">
        <f>SUM(X31,Y31)-Z31</f>
        <v>5000</v>
      </c>
      <c r="AD31" s="111"/>
      <c r="AE31" s="15"/>
      <c r="AF31" s="59">
        <v>2110</v>
      </c>
      <c r="AG31" s="60" t="s">
        <v>64</v>
      </c>
      <c r="AH31" s="127">
        <f t="shared" si="2"/>
        <v>5000</v>
      </c>
      <c r="AI31" s="61"/>
      <c r="AJ31" s="61"/>
      <c r="AK31" s="114">
        <f>SUM(AH31,AI31)-AJ31</f>
        <v>5000</v>
      </c>
      <c r="AN31" s="111"/>
      <c r="AO31" s="15"/>
      <c r="AP31" s="59">
        <v>2110</v>
      </c>
      <c r="AQ31" s="60" t="s">
        <v>64</v>
      </c>
      <c r="AR31" s="127">
        <f t="shared" si="3"/>
        <v>5000</v>
      </c>
      <c r="AS31" s="61"/>
      <c r="AT31" s="61"/>
      <c r="AU31" s="114">
        <f>SUM(AR31,AS31)-AT31</f>
        <v>5000</v>
      </c>
      <c r="AX31" s="111"/>
      <c r="AY31" s="15"/>
      <c r="AZ31" s="59">
        <v>2110</v>
      </c>
      <c r="BA31" s="60" t="s">
        <v>64</v>
      </c>
      <c r="BB31" s="127">
        <f t="shared" si="4"/>
        <v>5000</v>
      </c>
      <c r="BC31" s="61"/>
      <c r="BD31" s="61"/>
      <c r="BE31" s="114">
        <f>SUM(BB31,BC31)-BD31</f>
        <v>5000</v>
      </c>
      <c r="BH31" s="111"/>
      <c r="BI31" s="15"/>
      <c r="BJ31" s="59">
        <v>2110</v>
      </c>
      <c r="BK31" s="60" t="s">
        <v>64</v>
      </c>
      <c r="BL31" s="127">
        <f t="shared" si="5"/>
        <v>5000</v>
      </c>
      <c r="BM31" s="61"/>
      <c r="BN31" s="61"/>
      <c r="BO31" s="114">
        <f>SUM(BL31,BM31)-BN31</f>
        <v>5000</v>
      </c>
      <c r="BR31" s="111"/>
      <c r="BS31" s="15"/>
      <c r="BT31" s="59">
        <v>2110</v>
      </c>
      <c r="BU31" s="60" t="s">
        <v>64</v>
      </c>
      <c r="BV31" s="127">
        <f t="shared" si="6"/>
        <v>5000</v>
      </c>
      <c r="BW31" s="61"/>
      <c r="BX31" s="61"/>
      <c r="BY31" s="114">
        <f>SUM(BV31,BW31)-BX31</f>
        <v>5000</v>
      </c>
      <c r="CB31" s="111"/>
      <c r="CC31" s="15"/>
      <c r="CD31" s="59">
        <v>2110</v>
      </c>
      <c r="CE31" s="60" t="s">
        <v>64</v>
      </c>
      <c r="CF31" s="127">
        <f t="shared" si="7"/>
        <v>5000</v>
      </c>
      <c r="CG31" s="61"/>
      <c r="CH31" s="61"/>
      <c r="CI31" s="114">
        <f>SUM(CF31,CG31)-CH31</f>
        <v>5000</v>
      </c>
    </row>
    <row r="32" spans="1:87" ht="57" customHeight="1" thickBot="1">
      <c r="A32" s="13"/>
      <c r="B32" s="15"/>
      <c r="C32" s="54">
        <v>2360</v>
      </c>
      <c r="D32" s="55" t="s">
        <v>91</v>
      </c>
      <c r="E32" s="56">
        <v>81375</v>
      </c>
      <c r="F32" s="56"/>
      <c r="G32" s="56"/>
      <c r="H32" s="56">
        <f>SUM(E32,F32)-G32</f>
        <v>81375</v>
      </c>
      <c r="J32" s="111"/>
      <c r="K32" s="15"/>
      <c r="L32" s="160">
        <v>2360</v>
      </c>
      <c r="M32" s="161" t="s">
        <v>91</v>
      </c>
      <c r="N32" s="162">
        <f>SUM(H32)</f>
        <v>81375</v>
      </c>
      <c r="O32" s="163"/>
      <c r="P32" s="163"/>
      <c r="Q32" s="164">
        <f>SUM(N32,O32)-P32</f>
        <v>81375</v>
      </c>
      <c r="T32" s="111"/>
      <c r="U32" s="15"/>
      <c r="V32" s="160">
        <v>2360</v>
      </c>
      <c r="W32" s="184" t="s">
        <v>91</v>
      </c>
      <c r="X32" s="162">
        <f>SUM(Q32)</f>
        <v>81375</v>
      </c>
      <c r="Y32" s="163"/>
      <c r="Z32" s="163"/>
      <c r="AA32" s="164">
        <f>SUM(X32,Y32)-Z32</f>
        <v>81375</v>
      </c>
      <c r="AD32" s="111"/>
      <c r="AE32" s="15"/>
      <c r="AF32" s="75">
        <v>2360</v>
      </c>
      <c r="AG32" s="68" t="s">
        <v>91</v>
      </c>
      <c r="AH32" s="76">
        <f>SUM(AA32)</f>
        <v>81375</v>
      </c>
      <c r="AI32" s="58"/>
      <c r="AJ32" s="58"/>
      <c r="AK32" s="113">
        <f>SUM(AH32,AI32)-AJ32</f>
        <v>81375</v>
      </c>
      <c r="AN32" s="111"/>
      <c r="AO32" s="15"/>
      <c r="AP32" s="75">
        <v>2360</v>
      </c>
      <c r="AQ32" s="68" t="s">
        <v>91</v>
      </c>
      <c r="AR32" s="76">
        <f>SUM(AK32)</f>
        <v>81375</v>
      </c>
      <c r="AS32" s="58"/>
      <c r="AT32" s="58"/>
      <c r="AU32" s="113">
        <f>SUM(AR32,AS32)-AT32</f>
        <v>81375</v>
      </c>
      <c r="AX32" s="111"/>
      <c r="AY32" s="15"/>
      <c r="AZ32" s="75">
        <v>2360</v>
      </c>
      <c r="BA32" s="68" t="s">
        <v>91</v>
      </c>
      <c r="BB32" s="76">
        <f>SUM(AU32)</f>
        <v>81375</v>
      </c>
      <c r="BC32" s="58"/>
      <c r="BD32" s="58"/>
      <c r="BE32" s="113">
        <f>SUM(BB32,BC32)-BD32</f>
        <v>81375</v>
      </c>
      <c r="BH32" s="111"/>
      <c r="BI32" s="15"/>
      <c r="BJ32" s="75">
        <v>2360</v>
      </c>
      <c r="BK32" s="68" t="s">
        <v>91</v>
      </c>
      <c r="BL32" s="76">
        <f>SUM(BE32)</f>
        <v>81375</v>
      </c>
      <c r="BM32" s="58"/>
      <c r="BN32" s="58"/>
      <c r="BO32" s="113">
        <f>SUM(BL32,BM32)-BN32</f>
        <v>81375</v>
      </c>
      <c r="BR32" s="111"/>
      <c r="BS32" s="15"/>
      <c r="BT32" s="75">
        <v>2360</v>
      </c>
      <c r="BU32" s="68" t="s">
        <v>91</v>
      </c>
      <c r="BV32" s="76">
        <f>SUM(BO32)</f>
        <v>81375</v>
      </c>
      <c r="BW32" s="58"/>
      <c r="BX32" s="58"/>
      <c r="BY32" s="113">
        <f>SUM(BV32,BW32)-BX32</f>
        <v>81375</v>
      </c>
      <c r="CB32" s="111"/>
      <c r="CC32" s="15"/>
      <c r="CD32" s="75">
        <v>2360</v>
      </c>
      <c r="CE32" s="68" t="s">
        <v>91</v>
      </c>
      <c r="CF32" s="76">
        <f>SUM(BY32)</f>
        <v>81375</v>
      </c>
      <c r="CG32" s="58"/>
      <c r="CH32" s="58"/>
      <c r="CI32" s="113">
        <f>SUM(CF32,CG32)-CH32</f>
        <v>81375</v>
      </c>
    </row>
    <row r="33" spans="1:87" ht="57" customHeight="1" thickBot="1">
      <c r="A33" s="13"/>
      <c r="B33" s="15"/>
      <c r="C33" s="54">
        <v>2360</v>
      </c>
      <c r="D33" s="55" t="s">
        <v>91</v>
      </c>
      <c r="E33" s="56">
        <v>81375</v>
      </c>
      <c r="F33" s="56"/>
      <c r="G33" s="56"/>
      <c r="H33" s="56">
        <f>SUM(E33,F33)-G33</f>
        <v>81375</v>
      </c>
      <c r="J33" s="111"/>
      <c r="K33" s="15"/>
      <c r="L33" s="160">
        <v>2360</v>
      </c>
      <c r="M33" s="161" t="s">
        <v>91</v>
      </c>
      <c r="N33" s="162">
        <f t="shared" si="1"/>
        <v>81375</v>
      </c>
      <c r="O33" s="163"/>
      <c r="P33" s="163"/>
      <c r="Q33" s="164">
        <f>SUM(N33,O33)-P33</f>
        <v>81375</v>
      </c>
      <c r="T33" s="189"/>
      <c r="U33" s="190"/>
      <c r="V33" s="191" t="s">
        <v>113</v>
      </c>
      <c r="W33" s="184" t="s">
        <v>114</v>
      </c>
      <c r="X33" s="162">
        <v>1457500</v>
      </c>
      <c r="Y33" s="163"/>
      <c r="Z33" s="163"/>
      <c r="AA33" s="164">
        <f>SUM(X33,Y33)-Z33</f>
        <v>1457500</v>
      </c>
      <c r="AD33" s="111"/>
      <c r="AE33" s="15"/>
      <c r="AF33" s="75">
        <v>2360</v>
      </c>
      <c r="AG33" s="68" t="s">
        <v>91</v>
      </c>
      <c r="AH33" s="76">
        <f t="shared" si="2"/>
        <v>1457500</v>
      </c>
      <c r="AI33" s="58"/>
      <c r="AJ33" s="58"/>
      <c r="AK33" s="113">
        <f>SUM(AH33,AI33)-AJ33</f>
        <v>1457500</v>
      </c>
      <c r="AN33" s="111"/>
      <c r="AO33" s="15"/>
      <c r="AP33" s="75">
        <v>2360</v>
      </c>
      <c r="AQ33" s="68" t="s">
        <v>91</v>
      </c>
      <c r="AR33" s="76">
        <f t="shared" si="3"/>
        <v>1457500</v>
      </c>
      <c r="AS33" s="58"/>
      <c r="AT33" s="58"/>
      <c r="AU33" s="113">
        <f>SUM(AR33,AS33)-AT33</f>
        <v>1457500</v>
      </c>
      <c r="AX33" s="111"/>
      <c r="AY33" s="15"/>
      <c r="AZ33" s="75">
        <v>2360</v>
      </c>
      <c r="BA33" s="68" t="s">
        <v>91</v>
      </c>
      <c r="BB33" s="76">
        <f t="shared" si="4"/>
        <v>1457500</v>
      </c>
      <c r="BC33" s="58"/>
      <c r="BD33" s="58"/>
      <c r="BE33" s="113">
        <f>SUM(BB33,BC33)-BD33</f>
        <v>1457500</v>
      </c>
      <c r="BH33" s="111"/>
      <c r="BI33" s="15"/>
      <c r="BJ33" s="75">
        <v>2360</v>
      </c>
      <c r="BK33" s="68" t="s">
        <v>91</v>
      </c>
      <c r="BL33" s="76">
        <f t="shared" si="5"/>
        <v>1457500</v>
      </c>
      <c r="BM33" s="58"/>
      <c r="BN33" s="58"/>
      <c r="BO33" s="113">
        <f>SUM(BL33,BM33)-BN33</f>
        <v>1457500</v>
      </c>
      <c r="BR33" s="111"/>
      <c r="BS33" s="15"/>
      <c r="BT33" s="75">
        <v>2360</v>
      </c>
      <c r="BU33" s="68" t="s">
        <v>91</v>
      </c>
      <c r="BV33" s="76">
        <f t="shared" si="6"/>
        <v>1457500</v>
      </c>
      <c r="BW33" s="58"/>
      <c r="BX33" s="58"/>
      <c r="BY33" s="113">
        <f>SUM(BV33,BW33)-BX33</f>
        <v>1457500</v>
      </c>
      <c r="CB33" s="111"/>
      <c r="CC33" s="15"/>
      <c r="CD33" s="75">
        <v>2360</v>
      </c>
      <c r="CE33" s="68" t="s">
        <v>91</v>
      </c>
      <c r="CF33" s="76">
        <f t="shared" si="7"/>
        <v>1457500</v>
      </c>
      <c r="CG33" s="58"/>
      <c r="CH33" s="58"/>
      <c r="CI33" s="113">
        <f>SUM(CF33,CG33)-CH33</f>
        <v>1457500</v>
      </c>
    </row>
    <row r="34" spans="1:87" ht="28.5" customHeight="1" thickBot="1">
      <c r="A34" s="10">
        <v>710</v>
      </c>
      <c r="B34" s="22"/>
      <c r="C34" s="22"/>
      <c r="D34" s="23" t="s">
        <v>18</v>
      </c>
      <c r="E34" s="2">
        <f>E35+E37+E39</f>
        <v>272800</v>
      </c>
      <c r="F34" s="2"/>
      <c r="G34" s="2"/>
      <c r="H34" s="2">
        <f>H35+H37+H39</f>
        <v>272800</v>
      </c>
      <c r="J34" s="82">
        <v>710</v>
      </c>
      <c r="K34" s="78"/>
      <c r="L34" s="78"/>
      <c r="M34" s="79" t="s">
        <v>18</v>
      </c>
      <c r="N34" s="80">
        <f t="shared" si="1"/>
        <v>272800</v>
      </c>
      <c r="O34" s="80">
        <f>SUM(O35,O37,O39)</f>
        <v>0</v>
      </c>
      <c r="P34" s="80">
        <f>SUM(P35,P37,P39)</f>
        <v>0</v>
      </c>
      <c r="Q34" s="81">
        <f>Q35+Q37+Q39</f>
        <v>272800</v>
      </c>
      <c r="T34" s="82">
        <v>710</v>
      </c>
      <c r="U34" s="78"/>
      <c r="V34" s="78"/>
      <c r="W34" s="205" t="s">
        <v>18</v>
      </c>
      <c r="X34" s="80">
        <f>SUM(X35,X37,X39)</f>
        <v>287800</v>
      </c>
      <c r="Y34" s="80">
        <f>SUM(Y35,Y37,Y39)</f>
        <v>2000</v>
      </c>
      <c r="Z34" s="80">
        <f>SUM(Z35,Z37,Z39)</f>
        <v>2000</v>
      </c>
      <c r="AA34" s="81">
        <f>AA35+AA37+AA39</f>
        <v>287800</v>
      </c>
      <c r="AD34" s="82">
        <v>710</v>
      </c>
      <c r="AE34" s="78"/>
      <c r="AF34" s="78"/>
      <c r="AG34" s="79" t="s">
        <v>18</v>
      </c>
      <c r="AH34" s="80">
        <f t="shared" si="2"/>
        <v>287800</v>
      </c>
      <c r="AI34" s="80">
        <f>SUM(AI35,AI37,AI39)</f>
        <v>0</v>
      </c>
      <c r="AJ34" s="80">
        <f>SUM(AJ35,AJ37,AJ39)</f>
        <v>0</v>
      </c>
      <c r="AK34" s="81">
        <f>AK35+AK37+AK39</f>
        <v>287800</v>
      </c>
      <c r="AN34" s="82">
        <v>710</v>
      </c>
      <c r="AO34" s="78"/>
      <c r="AP34" s="78"/>
      <c r="AQ34" s="79" t="s">
        <v>18</v>
      </c>
      <c r="AR34" s="80">
        <f t="shared" si="3"/>
        <v>287800</v>
      </c>
      <c r="AS34" s="80">
        <f>SUM(AS35,AS37,AS39)</f>
        <v>0</v>
      </c>
      <c r="AT34" s="80">
        <f>SUM(AT35,AT37,AT39)</f>
        <v>0</v>
      </c>
      <c r="AU34" s="81">
        <f>AU35+AU37+AU39</f>
        <v>287800</v>
      </c>
      <c r="AX34" s="82">
        <v>710</v>
      </c>
      <c r="AY34" s="78"/>
      <c r="AZ34" s="78"/>
      <c r="BA34" s="79" t="s">
        <v>18</v>
      </c>
      <c r="BB34" s="80">
        <f t="shared" si="4"/>
        <v>287800</v>
      </c>
      <c r="BC34" s="80">
        <f>SUM(BC35,BC37,BC39)</f>
        <v>0</v>
      </c>
      <c r="BD34" s="80">
        <f>SUM(BD35,BD37,BD39)</f>
        <v>0</v>
      </c>
      <c r="BE34" s="81">
        <f>BE35+BE37+BE39</f>
        <v>287800</v>
      </c>
      <c r="BH34" s="82">
        <v>710</v>
      </c>
      <c r="BI34" s="78"/>
      <c r="BJ34" s="78"/>
      <c r="BK34" s="79" t="s">
        <v>18</v>
      </c>
      <c r="BL34" s="80">
        <f t="shared" si="5"/>
        <v>287800</v>
      </c>
      <c r="BM34" s="80">
        <f>SUM(BM35,BM37,BM39)</f>
        <v>0</v>
      </c>
      <c r="BN34" s="80">
        <f>SUM(BN35,BN37,BN39)</f>
        <v>0</v>
      </c>
      <c r="BO34" s="81">
        <f>BO35+BO37+BO39</f>
        <v>287800</v>
      </c>
      <c r="BR34" s="82">
        <v>710</v>
      </c>
      <c r="BS34" s="78"/>
      <c r="BT34" s="78"/>
      <c r="BU34" s="79" t="s">
        <v>18</v>
      </c>
      <c r="BV34" s="80">
        <f t="shared" si="6"/>
        <v>287800</v>
      </c>
      <c r="BW34" s="80">
        <f>SUM(BW35,BW37,BW39)</f>
        <v>0</v>
      </c>
      <c r="BX34" s="80">
        <f>SUM(BX35,BX37,BX39)</f>
        <v>0</v>
      </c>
      <c r="BY34" s="81">
        <f>BY35+BY37+BY39</f>
        <v>287800</v>
      </c>
      <c r="CB34" s="82">
        <v>710</v>
      </c>
      <c r="CC34" s="78"/>
      <c r="CD34" s="78"/>
      <c r="CE34" s="79" t="s">
        <v>18</v>
      </c>
      <c r="CF34" s="80">
        <f t="shared" si="7"/>
        <v>287800</v>
      </c>
      <c r="CG34" s="80">
        <f>SUM(CG35,CG37,CG39)</f>
        <v>0</v>
      </c>
      <c r="CH34" s="80">
        <f>SUM(CH35,CH37,CH39)</f>
        <v>0</v>
      </c>
      <c r="CI34" s="81">
        <f>CI35+CI37+CI39</f>
        <v>287800</v>
      </c>
    </row>
    <row r="35" spans="1:87" ht="36" customHeight="1">
      <c r="A35" s="13"/>
      <c r="B35" s="15">
        <v>71013</v>
      </c>
      <c r="C35" s="48"/>
      <c r="D35" s="49" t="s">
        <v>19</v>
      </c>
      <c r="E35" s="50">
        <f>E36</f>
        <v>115400</v>
      </c>
      <c r="F35" s="50"/>
      <c r="G35" s="50"/>
      <c r="H35" s="50">
        <f>H36</f>
        <v>115400</v>
      </c>
      <c r="J35" s="171"/>
      <c r="K35" s="122">
        <v>71013</v>
      </c>
      <c r="L35" s="122"/>
      <c r="M35" s="123" t="s">
        <v>19</v>
      </c>
      <c r="N35" s="124">
        <f t="shared" si="1"/>
        <v>115400</v>
      </c>
      <c r="O35" s="125">
        <f>SUM(O36)</f>
        <v>0</v>
      </c>
      <c r="P35" s="125">
        <f>SUM(P36)</f>
        <v>0</v>
      </c>
      <c r="Q35" s="126">
        <f>Q36</f>
        <v>115400</v>
      </c>
      <c r="T35" s="171"/>
      <c r="U35" s="122">
        <v>71013</v>
      </c>
      <c r="V35" s="122"/>
      <c r="W35" s="202" t="s">
        <v>19</v>
      </c>
      <c r="X35" s="124">
        <f aca="true" t="shared" si="8" ref="X35:X41">SUM(Q35)</f>
        <v>115400</v>
      </c>
      <c r="Y35" s="125">
        <f>SUM(Y36)</f>
        <v>2000</v>
      </c>
      <c r="Z35" s="125"/>
      <c r="AA35" s="126">
        <f>AA36</f>
        <v>117400</v>
      </c>
      <c r="AD35" s="111"/>
      <c r="AE35" s="122">
        <v>71013</v>
      </c>
      <c r="AF35" s="122"/>
      <c r="AG35" s="123" t="s">
        <v>19</v>
      </c>
      <c r="AH35" s="124">
        <f t="shared" si="2"/>
        <v>117400</v>
      </c>
      <c r="AI35" s="125">
        <f>SUM(AI36)</f>
        <v>0</v>
      </c>
      <c r="AJ35" s="125">
        <f>SUM(AJ36)</f>
        <v>0</v>
      </c>
      <c r="AK35" s="126">
        <f>AK36</f>
        <v>117400</v>
      </c>
      <c r="AN35" s="111"/>
      <c r="AO35" s="122">
        <v>71013</v>
      </c>
      <c r="AP35" s="122"/>
      <c r="AQ35" s="123" t="s">
        <v>19</v>
      </c>
      <c r="AR35" s="124">
        <f t="shared" si="3"/>
        <v>117400</v>
      </c>
      <c r="AS35" s="125">
        <f>SUM(AS36)</f>
        <v>0</v>
      </c>
      <c r="AT35" s="125">
        <f>SUM(AT36)</f>
        <v>0</v>
      </c>
      <c r="AU35" s="126">
        <f>AU36</f>
        <v>117400</v>
      </c>
      <c r="AX35" s="111"/>
      <c r="AY35" s="122">
        <v>71013</v>
      </c>
      <c r="AZ35" s="122"/>
      <c r="BA35" s="123" t="s">
        <v>19</v>
      </c>
      <c r="BB35" s="124">
        <f t="shared" si="4"/>
        <v>117400</v>
      </c>
      <c r="BC35" s="125">
        <f>SUM(BC36)</f>
        <v>0</v>
      </c>
      <c r="BD35" s="125">
        <f>SUM(BD36)</f>
        <v>0</v>
      </c>
      <c r="BE35" s="126">
        <f>BE36</f>
        <v>117400</v>
      </c>
      <c r="BH35" s="111"/>
      <c r="BI35" s="122">
        <v>71013</v>
      </c>
      <c r="BJ35" s="122"/>
      <c r="BK35" s="123" t="s">
        <v>19</v>
      </c>
      <c r="BL35" s="124">
        <f t="shared" si="5"/>
        <v>117400</v>
      </c>
      <c r="BM35" s="125">
        <f>SUM(BM36)</f>
        <v>0</v>
      </c>
      <c r="BN35" s="125">
        <f>SUM(BN36)</f>
        <v>0</v>
      </c>
      <c r="BO35" s="126">
        <f>BO36</f>
        <v>117400</v>
      </c>
      <c r="BR35" s="111"/>
      <c r="BS35" s="122">
        <v>71013</v>
      </c>
      <c r="BT35" s="122"/>
      <c r="BU35" s="123" t="s">
        <v>19</v>
      </c>
      <c r="BV35" s="124">
        <f t="shared" si="6"/>
        <v>117400</v>
      </c>
      <c r="BW35" s="125">
        <f>SUM(BW36)</f>
        <v>0</v>
      </c>
      <c r="BX35" s="125">
        <f>SUM(BX36)</f>
        <v>0</v>
      </c>
      <c r="BY35" s="126">
        <f>BY36</f>
        <v>117400</v>
      </c>
      <c r="CB35" s="111"/>
      <c r="CC35" s="122">
        <v>71013</v>
      </c>
      <c r="CD35" s="122"/>
      <c r="CE35" s="123" t="s">
        <v>19</v>
      </c>
      <c r="CF35" s="124">
        <f t="shared" si="7"/>
        <v>117400</v>
      </c>
      <c r="CG35" s="125">
        <f>SUM(CG36)</f>
        <v>0</v>
      </c>
      <c r="CH35" s="125">
        <f>SUM(CH36)</f>
        <v>0</v>
      </c>
      <c r="CI35" s="126">
        <f>CI36</f>
        <v>117400</v>
      </c>
    </row>
    <row r="36" spans="1:87" ht="66.75" customHeight="1">
      <c r="A36" s="13"/>
      <c r="B36" s="15"/>
      <c r="C36" s="51">
        <v>2110</v>
      </c>
      <c r="D36" s="52" t="s">
        <v>64</v>
      </c>
      <c r="E36" s="53">
        <v>115400</v>
      </c>
      <c r="F36" s="53"/>
      <c r="G36" s="53"/>
      <c r="H36" s="53">
        <f>SUM(E36,F36)-G36</f>
        <v>115400</v>
      </c>
      <c r="J36" s="111"/>
      <c r="K36" s="15"/>
      <c r="L36" s="15">
        <v>2110</v>
      </c>
      <c r="M36" s="16" t="s">
        <v>64</v>
      </c>
      <c r="N36" s="86">
        <f t="shared" si="1"/>
        <v>115400</v>
      </c>
      <c r="O36" s="17"/>
      <c r="P36" s="17"/>
      <c r="Q36" s="116">
        <f>SUM(N36,O36)-P36</f>
        <v>115400</v>
      </c>
      <c r="T36" s="111"/>
      <c r="U36" s="15"/>
      <c r="V36" s="15">
        <v>2110</v>
      </c>
      <c r="W36" s="203" t="s">
        <v>64</v>
      </c>
      <c r="X36" s="86">
        <f t="shared" si="8"/>
        <v>115400</v>
      </c>
      <c r="Y36" s="17">
        <v>2000</v>
      </c>
      <c r="Z36" s="17"/>
      <c r="AA36" s="116">
        <f>SUM(X36,Y36)-Z36</f>
        <v>117400</v>
      </c>
      <c r="AD36" s="111"/>
      <c r="AE36" s="15"/>
      <c r="AF36" s="15">
        <v>2110</v>
      </c>
      <c r="AG36" s="16" t="s">
        <v>64</v>
      </c>
      <c r="AH36" s="86">
        <f t="shared" si="2"/>
        <v>117400</v>
      </c>
      <c r="AI36" s="17"/>
      <c r="AJ36" s="17"/>
      <c r="AK36" s="116">
        <f>SUM(AH36,AI36)-AJ36</f>
        <v>117400</v>
      </c>
      <c r="AN36" s="111"/>
      <c r="AO36" s="15"/>
      <c r="AP36" s="15">
        <v>2110</v>
      </c>
      <c r="AQ36" s="16" t="s">
        <v>64</v>
      </c>
      <c r="AR36" s="86">
        <f t="shared" si="3"/>
        <v>117400</v>
      </c>
      <c r="AS36" s="17"/>
      <c r="AT36" s="17"/>
      <c r="AU36" s="116">
        <f>SUM(AR36,AS36)-AT36</f>
        <v>117400</v>
      </c>
      <c r="AX36" s="111"/>
      <c r="AY36" s="15"/>
      <c r="AZ36" s="15">
        <v>2110</v>
      </c>
      <c r="BA36" s="16" t="s">
        <v>64</v>
      </c>
      <c r="BB36" s="86">
        <f t="shared" si="4"/>
        <v>117400</v>
      </c>
      <c r="BC36" s="17"/>
      <c r="BD36" s="17"/>
      <c r="BE36" s="116">
        <f>SUM(BB36,BC36)-BD36</f>
        <v>117400</v>
      </c>
      <c r="BH36" s="111"/>
      <c r="BI36" s="15"/>
      <c r="BJ36" s="15">
        <v>2110</v>
      </c>
      <c r="BK36" s="16" t="s">
        <v>64</v>
      </c>
      <c r="BL36" s="86">
        <f t="shared" si="5"/>
        <v>117400</v>
      </c>
      <c r="BM36" s="17"/>
      <c r="BN36" s="17"/>
      <c r="BO36" s="116">
        <f>SUM(BL36,BM36)-BN36</f>
        <v>117400</v>
      </c>
      <c r="BR36" s="111"/>
      <c r="BS36" s="15"/>
      <c r="BT36" s="15">
        <v>2110</v>
      </c>
      <c r="BU36" s="16" t="s">
        <v>64</v>
      </c>
      <c r="BV36" s="86">
        <f t="shared" si="6"/>
        <v>117400</v>
      </c>
      <c r="BW36" s="17"/>
      <c r="BX36" s="17"/>
      <c r="BY36" s="116">
        <f>SUM(BV36,BW36)-BX36</f>
        <v>117400</v>
      </c>
      <c r="CB36" s="111"/>
      <c r="CC36" s="15"/>
      <c r="CD36" s="15">
        <v>2110</v>
      </c>
      <c r="CE36" s="16" t="s">
        <v>64</v>
      </c>
      <c r="CF36" s="86">
        <f t="shared" si="7"/>
        <v>117400</v>
      </c>
      <c r="CG36" s="17"/>
      <c r="CH36" s="17"/>
      <c r="CI36" s="116">
        <f>SUM(CF36,CG36)-CH36</f>
        <v>117400</v>
      </c>
    </row>
    <row r="37" spans="1:87" ht="25.5" customHeight="1">
      <c r="A37" s="13"/>
      <c r="B37" s="15">
        <v>71014</v>
      </c>
      <c r="C37" s="51"/>
      <c r="D37" s="52" t="s">
        <v>20</v>
      </c>
      <c r="E37" s="53">
        <f>E38</f>
        <v>2000</v>
      </c>
      <c r="F37" s="53"/>
      <c r="G37" s="53"/>
      <c r="H37" s="53">
        <f>H38</f>
        <v>2000</v>
      </c>
      <c r="J37" s="111"/>
      <c r="K37" s="29">
        <v>71014</v>
      </c>
      <c r="L37" s="29"/>
      <c r="M37" s="32" t="s">
        <v>20</v>
      </c>
      <c r="N37" s="71">
        <f t="shared" si="1"/>
        <v>2000</v>
      </c>
      <c r="O37" s="1">
        <f>SUM(O38)</f>
        <v>0</v>
      </c>
      <c r="P37" s="1">
        <f>SUM(P38)</f>
        <v>0</v>
      </c>
      <c r="Q37" s="138">
        <f>Q38</f>
        <v>2000</v>
      </c>
      <c r="T37" s="111"/>
      <c r="U37" s="29">
        <v>71014</v>
      </c>
      <c r="V37" s="29"/>
      <c r="W37" s="204" t="s">
        <v>20</v>
      </c>
      <c r="X37" s="71">
        <f t="shared" si="8"/>
        <v>2000</v>
      </c>
      <c r="Y37" s="1"/>
      <c r="Z37" s="1">
        <f>SUM(Z38)</f>
        <v>2000</v>
      </c>
      <c r="AA37" s="138">
        <f>AA38</f>
        <v>0</v>
      </c>
      <c r="AD37" s="111"/>
      <c r="AE37" s="29">
        <v>71014</v>
      </c>
      <c r="AF37" s="29"/>
      <c r="AG37" s="32" t="s">
        <v>20</v>
      </c>
      <c r="AH37" s="71">
        <f t="shared" si="2"/>
        <v>0</v>
      </c>
      <c r="AI37" s="1">
        <f>SUM(AI38)</f>
        <v>0</v>
      </c>
      <c r="AJ37" s="1">
        <f>SUM(AJ38)</f>
        <v>0</v>
      </c>
      <c r="AK37" s="138">
        <f>AK38</f>
        <v>0</v>
      </c>
      <c r="AN37" s="111"/>
      <c r="AO37" s="29">
        <v>71014</v>
      </c>
      <c r="AP37" s="29"/>
      <c r="AQ37" s="32" t="s">
        <v>20</v>
      </c>
      <c r="AR37" s="71">
        <f t="shared" si="3"/>
        <v>0</v>
      </c>
      <c r="AS37" s="1">
        <f>SUM(AS38)</f>
        <v>0</v>
      </c>
      <c r="AT37" s="1">
        <f>SUM(AT38)</f>
        <v>0</v>
      </c>
      <c r="AU37" s="138">
        <f>AU38</f>
        <v>0</v>
      </c>
      <c r="AX37" s="111"/>
      <c r="AY37" s="29">
        <v>71014</v>
      </c>
      <c r="AZ37" s="29"/>
      <c r="BA37" s="32" t="s">
        <v>20</v>
      </c>
      <c r="BB37" s="71">
        <f t="shared" si="4"/>
        <v>0</v>
      </c>
      <c r="BC37" s="1">
        <f>SUM(BC38)</f>
        <v>0</v>
      </c>
      <c r="BD37" s="1">
        <f>SUM(BD38)</f>
        <v>0</v>
      </c>
      <c r="BE37" s="138">
        <f>BE38</f>
        <v>0</v>
      </c>
      <c r="BH37" s="111"/>
      <c r="BI37" s="29">
        <v>71014</v>
      </c>
      <c r="BJ37" s="29"/>
      <c r="BK37" s="32" t="s">
        <v>20</v>
      </c>
      <c r="BL37" s="71">
        <f t="shared" si="5"/>
        <v>0</v>
      </c>
      <c r="BM37" s="1">
        <f>SUM(BM38)</f>
        <v>0</v>
      </c>
      <c r="BN37" s="1">
        <f>SUM(BN38)</f>
        <v>0</v>
      </c>
      <c r="BO37" s="138">
        <f>BO38</f>
        <v>0</v>
      </c>
      <c r="BR37" s="111"/>
      <c r="BS37" s="29">
        <v>71014</v>
      </c>
      <c r="BT37" s="29"/>
      <c r="BU37" s="32" t="s">
        <v>20</v>
      </c>
      <c r="BV37" s="71">
        <f t="shared" si="6"/>
        <v>0</v>
      </c>
      <c r="BW37" s="1">
        <f>SUM(BW38)</f>
        <v>0</v>
      </c>
      <c r="BX37" s="1">
        <f>SUM(BX38)</f>
        <v>0</v>
      </c>
      <c r="BY37" s="138">
        <f>BY38</f>
        <v>0</v>
      </c>
      <c r="CB37" s="111"/>
      <c r="CC37" s="29">
        <v>71014</v>
      </c>
      <c r="CD37" s="29"/>
      <c r="CE37" s="32" t="s">
        <v>20</v>
      </c>
      <c r="CF37" s="71">
        <f t="shared" si="7"/>
        <v>0</v>
      </c>
      <c r="CG37" s="1">
        <f>SUM(CG38)</f>
        <v>0</v>
      </c>
      <c r="CH37" s="1">
        <f>SUM(CH38)</f>
        <v>0</v>
      </c>
      <c r="CI37" s="138">
        <f>CI38</f>
        <v>0</v>
      </c>
    </row>
    <row r="38" spans="1:87" ht="66" customHeight="1">
      <c r="A38" s="13"/>
      <c r="B38" s="15"/>
      <c r="C38" s="51">
        <v>2110</v>
      </c>
      <c r="D38" s="52" t="s">
        <v>64</v>
      </c>
      <c r="E38" s="53">
        <v>2000</v>
      </c>
      <c r="F38" s="53"/>
      <c r="G38" s="53"/>
      <c r="H38" s="53">
        <f>SUM(E38,F38)-G38</f>
        <v>2000</v>
      </c>
      <c r="J38" s="111"/>
      <c r="K38" s="15"/>
      <c r="L38" s="15">
        <v>2110</v>
      </c>
      <c r="M38" s="16" t="s">
        <v>64</v>
      </c>
      <c r="N38" s="86">
        <f t="shared" si="1"/>
        <v>2000</v>
      </c>
      <c r="O38" s="17"/>
      <c r="P38" s="17"/>
      <c r="Q38" s="116">
        <f>SUM(N38,O38)-P38</f>
        <v>2000</v>
      </c>
      <c r="T38" s="111"/>
      <c r="U38" s="15"/>
      <c r="V38" s="15">
        <v>2110</v>
      </c>
      <c r="W38" s="203" t="s">
        <v>64</v>
      </c>
      <c r="X38" s="86">
        <f t="shared" si="8"/>
        <v>2000</v>
      </c>
      <c r="Y38" s="17"/>
      <c r="Z38" s="17">
        <v>2000</v>
      </c>
      <c r="AA38" s="116">
        <f>SUM(X38,Y38)-Z38</f>
        <v>0</v>
      </c>
      <c r="AD38" s="111"/>
      <c r="AE38" s="15"/>
      <c r="AF38" s="15">
        <v>2110</v>
      </c>
      <c r="AG38" s="16" t="s">
        <v>64</v>
      </c>
      <c r="AH38" s="86">
        <f t="shared" si="2"/>
        <v>0</v>
      </c>
      <c r="AI38" s="17"/>
      <c r="AJ38" s="17"/>
      <c r="AK38" s="116">
        <f>SUM(AH38,AI38)-AJ38</f>
        <v>0</v>
      </c>
      <c r="AN38" s="111"/>
      <c r="AO38" s="15"/>
      <c r="AP38" s="15">
        <v>2110</v>
      </c>
      <c r="AQ38" s="16" t="s">
        <v>64</v>
      </c>
      <c r="AR38" s="86">
        <f t="shared" si="3"/>
        <v>0</v>
      </c>
      <c r="AS38" s="17"/>
      <c r="AT38" s="17"/>
      <c r="AU38" s="116">
        <f>SUM(AR38,AS38)-AT38</f>
        <v>0</v>
      </c>
      <c r="AX38" s="111"/>
      <c r="AY38" s="15"/>
      <c r="AZ38" s="15">
        <v>2110</v>
      </c>
      <c r="BA38" s="16" t="s">
        <v>64</v>
      </c>
      <c r="BB38" s="86">
        <f t="shared" si="4"/>
        <v>0</v>
      </c>
      <c r="BC38" s="17"/>
      <c r="BD38" s="17"/>
      <c r="BE38" s="116">
        <f>SUM(BB38,BC38)-BD38</f>
        <v>0</v>
      </c>
      <c r="BH38" s="111"/>
      <c r="BI38" s="15"/>
      <c r="BJ38" s="15">
        <v>2110</v>
      </c>
      <c r="BK38" s="16" t="s">
        <v>64</v>
      </c>
      <c r="BL38" s="86">
        <f t="shared" si="5"/>
        <v>0</v>
      </c>
      <c r="BM38" s="17"/>
      <c r="BN38" s="17"/>
      <c r="BO38" s="116">
        <f>SUM(BL38,BM38)-BN38</f>
        <v>0</v>
      </c>
      <c r="BR38" s="111"/>
      <c r="BS38" s="15"/>
      <c r="BT38" s="15">
        <v>2110</v>
      </c>
      <c r="BU38" s="16" t="s">
        <v>64</v>
      </c>
      <c r="BV38" s="86">
        <f t="shared" si="6"/>
        <v>0</v>
      </c>
      <c r="BW38" s="17"/>
      <c r="BX38" s="17"/>
      <c r="BY38" s="116">
        <f>SUM(BV38,BW38)-BX38</f>
        <v>0</v>
      </c>
      <c r="CB38" s="111"/>
      <c r="CC38" s="15"/>
      <c r="CD38" s="15">
        <v>2110</v>
      </c>
      <c r="CE38" s="16" t="s">
        <v>64</v>
      </c>
      <c r="CF38" s="86">
        <f t="shared" si="7"/>
        <v>0</v>
      </c>
      <c r="CG38" s="17"/>
      <c r="CH38" s="17"/>
      <c r="CI38" s="116">
        <f>SUM(CF38,CG38)-CH38</f>
        <v>0</v>
      </c>
    </row>
    <row r="39" spans="1:87" ht="20.25" customHeight="1">
      <c r="A39" s="13"/>
      <c r="B39" s="15">
        <v>71015</v>
      </c>
      <c r="C39" s="51"/>
      <c r="D39" s="52" t="s">
        <v>21</v>
      </c>
      <c r="E39" s="53">
        <f>E40+E41</f>
        <v>155400</v>
      </c>
      <c r="F39" s="53"/>
      <c r="G39" s="53"/>
      <c r="H39" s="53">
        <f>H40+H41</f>
        <v>155400</v>
      </c>
      <c r="J39" s="111"/>
      <c r="K39" s="29">
        <v>71015</v>
      </c>
      <c r="L39" s="29"/>
      <c r="M39" s="32" t="s">
        <v>21</v>
      </c>
      <c r="N39" s="71">
        <f t="shared" si="1"/>
        <v>155400</v>
      </c>
      <c r="O39" s="1">
        <f>SUM(O40:O41)</f>
        <v>0</v>
      </c>
      <c r="P39" s="1">
        <f>SUM(P40:P41)</f>
        <v>0</v>
      </c>
      <c r="Q39" s="138">
        <f>Q40+Q41</f>
        <v>155400</v>
      </c>
      <c r="T39" s="111"/>
      <c r="U39" s="29">
        <v>71015</v>
      </c>
      <c r="V39" s="29"/>
      <c r="W39" s="204" t="s">
        <v>21</v>
      </c>
      <c r="X39" s="71">
        <f>SUM(X40:X41)</f>
        <v>170400</v>
      </c>
      <c r="Y39" s="1"/>
      <c r="Z39" s="1"/>
      <c r="AA39" s="138">
        <f>AA40+AA41</f>
        <v>170400</v>
      </c>
      <c r="AD39" s="111"/>
      <c r="AE39" s="29">
        <v>71015</v>
      </c>
      <c r="AF39" s="29"/>
      <c r="AG39" s="32" t="s">
        <v>21</v>
      </c>
      <c r="AH39" s="71">
        <f t="shared" si="2"/>
        <v>170400</v>
      </c>
      <c r="AI39" s="1">
        <f>SUM(AI40:AI41)</f>
        <v>0</v>
      </c>
      <c r="AJ39" s="1">
        <f>SUM(AJ40:AJ41)</f>
        <v>0</v>
      </c>
      <c r="AK39" s="138">
        <f>AK40+AK41</f>
        <v>170400</v>
      </c>
      <c r="AN39" s="111"/>
      <c r="AO39" s="29">
        <v>71015</v>
      </c>
      <c r="AP39" s="29"/>
      <c r="AQ39" s="32" t="s">
        <v>21</v>
      </c>
      <c r="AR39" s="71">
        <f t="shared" si="3"/>
        <v>170400</v>
      </c>
      <c r="AS39" s="1">
        <f>SUM(AS40:AS41)</f>
        <v>0</v>
      </c>
      <c r="AT39" s="1">
        <f>SUM(AT40:AT41)</f>
        <v>0</v>
      </c>
      <c r="AU39" s="138">
        <f>AU40+AU41</f>
        <v>170400</v>
      </c>
      <c r="AX39" s="111"/>
      <c r="AY39" s="29">
        <v>71015</v>
      </c>
      <c r="AZ39" s="29"/>
      <c r="BA39" s="32" t="s">
        <v>21</v>
      </c>
      <c r="BB39" s="71">
        <f t="shared" si="4"/>
        <v>170400</v>
      </c>
      <c r="BC39" s="1">
        <f>SUM(BC40:BC41)</f>
        <v>0</v>
      </c>
      <c r="BD39" s="1">
        <f>SUM(BD40:BD41)</f>
        <v>0</v>
      </c>
      <c r="BE39" s="138">
        <f>BE40+BE41</f>
        <v>170400</v>
      </c>
      <c r="BH39" s="111"/>
      <c r="BI39" s="29">
        <v>71015</v>
      </c>
      <c r="BJ39" s="29"/>
      <c r="BK39" s="32" t="s">
        <v>21</v>
      </c>
      <c r="BL39" s="71">
        <f t="shared" si="5"/>
        <v>170400</v>
      </c>
      <c r="BM39" s="1">
        <f>SUM(BM40:BM41)</f>
        <v>0</v>
      </c>
      <c r="BN39" s="1">
        <f>SUM(BN40:BN41)</f>
        <v>0</v>
      </c>
      <c r="BO39" s="138">
        <f>BO40+BO41</f>
        <v>170400</v>
      </c>
      <c r="BR39" s="111"/>
      <c r="BS39" s="29">
        <v>71015</v>
      </c>
      <c r="BT39" s="29"/>
      <c r="BU39" s="32" t="s">
        <v>21</v>
      </c>
      <c r="BV39" s="71">
        <f t="shared" si="6"/>
        <v>170400</v>
      </c>
      <c r="BW39" s="1">
        <f>SUM(BW40:BW41)</f>
        <v>0</v>
      </c>
      <c r="BX39" s="1">
        <f>SUM(BX40:BX41)</f>
        <v>0</v>
      </c>
      <c r="BY39" s="138">
        <f>BY40+BY41</f>
        <v>170400</v>
      </c>
      <c r="CB39" s="111"/>
      <c r="CC39" s="29">
        <v>71015</v>
      </c>
      <c r="CD39" s="29"/>
      <c r="CE39" s="32" t="s">
        <v>21</v>
      </c>
      <c r="CF39" s="71">
        <f t="shared" si="7"/>
        <v>170400</v>
      </c>
      <c r="CG39" s="1">
        <f>SUM(CG40:CG41)</f>
        <v>0</v>
      </c>
      <c r="CH39" s="1">
        <f>SUM(CH40:CH41)</f>
        <v>0</v>
      </c>
      <c r="CI39" s="138">
        <f>CI40+CI41</f>
        <v>170400</v>
      </c>
    </row>
    <row r="40" spans="1:87" ht="69" customHeight="1">
      <c r="A40" s="13"/>
      <c r="B40" s="15"/>
      <c r="C40" s="54">
        <v>2110</v>
      </c>
      <c r="D40" s="55" t="s">
        <v>64</v>
      </c>
      <c r="E40" s="56">
        <v>151400</v>
      </c>
      <c r="F40" s="56"/>
      <c r="G40" s="56"/>
      <c r="H40" s="56">
        <f>SUM(E40,F40)-G40</f>
        <v>151400</v>
      </c>
      <c r="J40" s="120"/>
      <c r="K40" s="33"/>
      <c r="L40" s="33">
        <v>2110</v>
      </c>
      <c r="M40" s="44" t="s">
        <v>64</v>
      </c>
      <c r="N40" s="72">
        <f t="shared" si="1"/>
        <v>151400</v>
      </c>
      <c r="O40" s="45"/>
      <c r="P40" s="45"/>
      <c r="Q40" s="121">
        <f>SUM(N40,O40)-P40</f>
        <v>151400</v>
      </c>
      <c r="T40" s="111"/>
      <c r="U40" s="15"/>
      <c r="V40" s="15">
        <v>2110</v>
      </c>
      <c r="W40" s="203" t="s">
        <v>64</v>
      </c>
      <c r="X40" s="86">
        <v>166400</v>
      </c>
      <c r="Y40" s="17"/>
      <c r="Z40" s="17"/>
      <c r="AA40" s="116">
        <f>SUM(X40,Y40)-Z40</f>
        <v>166400</v>
      </c>
      <c r="AD40" s="111"/>
      <c r="AE40" s="15"/>
      <c r="AF40" s="59">
        <v>2110</v>
      </c>
      <c r="AG40" s="60" t="s">
        <v>64</v>
      </c>
      <c r="AH40" s="127">
        <f t="shared" si="2"/>
        <v>166400</v>
      </c>
      <c r="AI40" s="61"/>
      <c r="AJ40" s="61"/>
      <c r="AK40" s="114">
        <f>SUM(AH40,AI40)-AJ40</f>
        <v>166400</v>
      </c>
      <c r="AN40" s="111"/>
      <c r="AO40" s="15"/>
      <c r="AP40" s="59">
        <v>2110</v>
      </c>
      <c r="AQ40" s="60" t="s">
        <v>64</v>
      </c>
      <c r="AR40" s="127">
        <f t="shared" si="3"/>
        <v>166400</v>
      </c>
      <c r="AS40" s="61"/>
      <c r="AT40" s="61"/>
      <c r="AU40" s="114">
        <f>SUM(AR40,AS40)-AT40</f>
        <v>166400</v>
      </c>
      <c r="AX40" s="111"/>
      <c r="AY40" s="15"/>
      <c r="AZ40" s="59">
        <v>2110</v>
      </c>
      <c r="BA40" s="60" t="s">
        <v>64</v>
      </c>
      <c r="BB40" s="127">
        <f t="shared" si="4"/>
        <v>166400</v>
      </c>
      <c r="BC40" s="61"/>
      <c r="BD40" s="61"/>
      <c r="BE40" s="114">
        <f>SUM(BB40,BC40)-BD40</f>
        <v>166400</v>
      </c>
      <c r="BH40" s="111"/>
      <c r="BI40" s="15"/>
      <c r="BJ40" s="59">
        <v>2110</v>
      </c>
      <c r="BK40" s="60" t="s">
        <v>64</v>
      </c>
      <c r="BL40" s="127">
        <f t="shared" si="5"/>
        <v>166400</v>
      </c>
      <c r="BM40" s="61"/>
      <c r="BN40" s="61"/>
      <c r="BO40" s="114">
        <f>SUM(BL40,BM40)-BN40</f>
        <v>166400</v>
      </c>
      <c r="BR40" s="111"/>
      <c r="BS40" s="15"/>
      <c r="BT40" s="59">
        <v>2110</v>
      </c>
      <c r="BU40" s="60" t="s">
        <v>64</v>
      </c>
      <c r="BV40" s="127">
        <f t="shared" si="6"/>
        <v>166400</v>
      </c>
      <c r="BW40" s="61"/>
      <c r="BX40" s="61"/>
      <c r="BY40" s="114">
        <f>SUM(BV40,BW40)-BX40</f>
        <v>166400</v>
      </c>
      <c r="CB40" s="111"/>
      <c r="CC40" s="15"/>
      <c r="CD40" s="59">
        <v>2110</v>
      </c>
      <c r="CE40" s="60" t="s">
        <v>64</v>
      </c>
      <c r="CF40" s="127">
        <f t="shared" si="7"/>
        <v>166400</v>
      </c>
      <c r="CG40" s="61"/>
      <c r="CH40" s="61"/>
      <c r="CI40" s="114">
        <f>SUM(CF40,CG40)-CH40</f>
        <v>166400</v>
      </c>
    </row>
    <row r="41" spans="1:87" ht="65.25" customHeight="1" thickBot="1">
      <c r="A41" s="13"/>
      <c r="B41" s="15"/>
      <c r="C41" s="15">
        <v>6410</v>
      </c>
      <c r="D41" s="16" t="s">
        <v>63</v>
      </c>
      <c r="E41" s="17">
        <v>4000</v>
      </c>
      <c r="F41" s="17"/>
      <c r="G41" s="17"/>
      <c r="H41" s="17">
        <f>SUM(E41,F41)-G41</f>
        <v>4000</v>
      </c>
      <c r="J41" s="111"/>
      <c r="K41" s="15"/>
      <c r="L41" s="15">
        <v>6410</v>
      </c>
      <c r="M41" s="16" t="s">
        <v>63</v>
      </c>
      <c r="N41" s="73">
        <f t="shared" si="1"/>
        <v>4000</v>
      </c>
      <c r="O41" s="17"/>
      <c r="P41" s="17"/>
      <c r="Q41" s="116">
        <f>SUM(N41,O41)-P41</f>
        <v>4000</v>
      </c>
      <c r="T41" s="111"/>
      <c r="U41" s="15"/>
      <c r="V41" s="160">
        <v>6410</v>
      </c>
      <c r="W41" s="184" t="s">
        <v>63</v>
      </c>
      <c r="X41" s="162">
        <f t="shared" si="8"/>
        <v>4000</v>
      </c>
      <c r="Y41" s="163"/>
      <c r="Z41" s="163"/>
      <c r="AA41" s="164">
        <f>SUM(X41,Y41)-Z41</f>
        <v>4000</v>
      </c>
      <c r="AD41" s="111"/>
      <c r="AE41" s="15"/>
      <c r="AF41" s="75">
        <v>6410</v>
      </c>
      <c r="AG41" s="68" t="s">
        <v>63</v>
      </c>
      <c r="AH41" s="76">
        <f t="shared" si="2"/>
        <v>4000</v>
      </c>
      <c r="AI41" s="58"/>
      <c r="AJ41" s="58"/>
      <c r="AK41" s="113">
        <f>SUM(AH41,AI41)-AJ41</f>
        <v>4000</v>
      </c>
      <c r="AN41" s="111"/>
      <c r="AO41" s="15"/>
      <c r="AP41" s="75">
        <v>6410</v>
      </c>
      <c r="AQ41" s="68" t="s">
        <v>63</v>
      </c>
      <c r="AR41" s="76">
        <f t="shared" si="3"/>
        <v>4000</v>
      </c>
      <c r="AS41" s="58"/>
      <c r="AT41" s="58"/>
      <c r="AU41" s="113">
        <f>SUM(AR41,AS41)-AT41</f>
        <v>4000</v>
      </c>
      <c r="AX41" s="111"/>
      <c r="AY41" s="15"/>
      <c r="AZ41" s="75">
        <v>6410</v>
      </c>
      <c r="BA41" s="68" t="s">
        <v>63</v>
      </c>
      <c r="BB41" s="76">
        <f t="shared" si="4"/>
        <v>4000</v>
      </c>
      <c r="BC41" s="58"/>
      <c r="BD41" s="58"/>
      <c r="BE41" s="113">
        <f>SUM(BB41,BC41)-BD41</f>
        <v>4000</v>
      </c>
      <c r="BH41" s="111"/>
      <c r="BI41" s="15"/>
      <c r="BJ41" s="75">
        <v>6410</v>
      </c>
      <c r="BK41" s="68" t="s">
        <v>63</v>
      </c>
      <c r="BL41" s="76">
        <f t="shared" si="5"/>
        <v>4000</v>
      </c>
      <c r="BM41" s="58"/>
      <c r="BN41" s="58"/>
      <c r="BO41" s="113">
        <f>SUM(BL41,BM41)-BN41</f>
        <v>4000</v>
      </c>
      <c r="BR41" s="111"/>
      <c r="BS41" s="15"/>
      <c r="BT41" s="75">
        <v>6410</v>
      </c>
      <c r="BU41" s="68" t="s">
        <v>63</v>
      </c>
      <c r="BV41" s="76">
        <f t="shared" si="6"/>
        <v>4000</v>
      </c>
      <c r="BW41" s="58"/>
      <c r="BX41" s="58"/>
      <c r="BY41" s="113">
        <f>SUM(BV41,BW41)-BX41</f>
        <v>4000</v>
      </c>
      <c r="CB41" s="111"/>
      <c r="CC41" s="15"/>
      <c r="CD41" s="75">
        <v>6410</v>
      </c>
      <c r="CE41" s="68" t="s">
        <v>63</v>
      </c>
      <c r="CF41" s="76">
        <f t="shared" si="7"/>
        <v>4000</v>
      </c>
      <c r="CG41" s="58"/>
      <c r="CH41" s="58"/>
      <c r="CI41" s="113">
        <f>SUM(CF41,CG41)-CH41</f>
        <v>4000</v>
      </c>
    </row>
    <row r="42" spans="1:87" ht="18.75" customHeight="1" thickBot="1">
      <c r="A42" s="10">
        <v>750</v>
      </c>
      <c r="B42" s="22"/>
      <c r="C42" s="22"/>
      <c r="D42" s="23" t="s">
        <v>22</v>
      </c>
      <c r="E42" s="2">
        <f>E43+E46+E53</f>
        <v>874040</v>
      </c>
      <c r="F42" s="2"/>
      <c r="G42" s="2"/>
      <c r="H42" s="2">
        <f>H43+H46+H53</f>
        <v>924680</v>
      </c>
      <c r="J42" s="82">
        <v>750</v>
      </c>
      <c r="K42" s="78"/>
      <c r="L42" s="78"/>
      <c r="M42" s="79" t="s">
        <v>22</v>
      </c>
      <c r="N42" s="80">
        <f t="shared" si="1"/>
        <v>924680</v>
      </c>
      <c r="O42" s="80">
        <f>SUM(O43,O46,O53)</f>
        <v>781304</v>
      </c>
      <c r="P42" s="80">
        <f>SUM(P43,P46,P53)</f>
        <v>0</v>
      </c>
      <c r="Q42" s="81">
        <f>Q43+Q46+Q53</f>
        <v>1705984</v>
      </c>
      <c r="T42" s="82">
        <v>750</v>
      </c>
      <c r="U42" s="78"/>
      <c r="V42" s="78"/>
      <c r="W42" s="205" t="s">
        <v>22</v>
      </c>
      <c r="X42" s="80">
        <f>SUM(X43,X46,X53)</f>
        <v>215102</v>
      </c>
      <c r="Y42" s="80"/>
      <c r="Z42" s="80">
        <f>SUM(Z43,Z46,Z53)</f>
        <v>9237</v>
      </c>
      <c r="AA42" s="81">
        <f>AA43+AA46+AA53</f>
        <v>205865</v>
      </c>
      <c r="AD42" s="82">
        <v>750</v>
      </c>
      <c r="AE42" s="78"/>
      <c r="AF42" s="78"/>
      <c r="AG42" s="79" t="s">
        <v>22</v>
      </c>
      <c r="AH42" s="80">
        <f t="shared" si="2"/>
        <v>205865</v>
      </c>
      <c r="AI42" s="80">
        <f>SUM(AI43,AI46,AI53)</f>
        <v>0</v>
      </c>
      <c r="AJ42" s="80">
        <f>SUM(AJ43,AJ46,AJ53)</f>
        <v>0</v>
      </c>
      <c r="AK42" s="81">
        <f>AK43+AK46+AK53</f>
        <v>205865</v>
      </c>
      <c r="AN42" s="82">
        <v>750</v>
      </c>
      <c r="AO42" s="78"/>
      <c r="AP42" s="78"/>
      <c r="AQ42" s="79" t="s">
        <v>22</v>
      </c>
      <c r="AR42" s="80">
        <f t="shared" si="3"/>
        <v>205865</v>
      </c>
      <c r="AS42" s="80">
        <f>SUM(AS43,AS46,AS53)</f>
        <v>0</v>
      </c>
      <c r="AT42" s="80">
        <f>SUM(AT43,AT46,AT53)</f>
        <v>0</v>
      </c>
      <c r="AU42" s="81">
        <f>AU43+AU46+AU53</f>
        <v>205865</v>
      </c>
      <c r="AX42" s="82">
        <v>750</v>
      </c>
      <c r="AY42" s="78"/>
      <c r="AZ42" s="78"/>
      <c r="BA42" s="79" t="s">
        <v>22</v>
      </c>
      <c r="BB42" s="80">
        <f t="shared" si="4"/>
        <v>205865</v>
      </c>
      <c r="BC42" s="80">
        <f>SUM(BC43,BC46,BC53)</f>
        <v>0</v>
      </c>
      <c r="BD42" s="80">
        <f>SUM(BD43,BD46,BD53)</f>
        <v>0</v>
      </c>
      <c r="BE42" s="81">
        <f>BE43+BE46+BE53</f>
        <v>205865</v>
      </c>
      <c r="BH42" s="82">
        <v>750</v>
      </c>
      <c r="BI42" s="78"/>
      <c r="BJ42" s="78"/>
      <c r="BK42" s="79" t="s">
        <v>22</v>
      </c>
      <c r="BL42" s="80">
        <f t="shared" si="5"/>
        <v>205865</v>
      </c>
      <c r="BM42" s="80">
        <f>SUM(BM43,BM46,BM53)</f>
        <v>0</v>
      </c>
      <c r="BN42" s="80">
        <f>SUM(BN43,BN46,BN53)</f>
        <v>0</v>
      </c>
      <c r="BO42" s="81">
        <f>BO43+BO46+BO53</f>
        <v>205865</v>
      </c>
      <c r="BR42" s="82">
        <v>750</v>
      </c>
      <c r="BS42" s="78"/>
      <c r="BT42" s="78"/>
      <c r="BU42" s="79" t="s">
        <v>22</v>
      </c>
      <c r="BV42" s="80">
        <f t="shared" si="6"/>
        <v>205865</v>
      </c>
      <c r="BW42" s="80">
        <f>SUM(BW43,BW46,BW53)</f>
        <v>0</v>
      </c>
      <c r="BX42" s="80">
        <f>SUM(BX43,BX46,BX53)</f>
        <v>0</v>
      </c>
      <c r="BY42" s="81">
        <f>BY43+BY46+BY53</f>
        <v>205865</v>
      </c>
      <c r="CB42" s="82">
        <v>750</v>
      </c>
      <c r="CC42" s="78"/>
      <c r="CD42" s="78"/>
      <c r="CE42" s="79" t="s">
        <v>22</v>
      </c>
      <c r="CF42" s="80">
        <f t="shared" si="7"/>
        <v>205865</v>
      </c>
      <c r="CG42" s="80">
        <f>SUM(CG43,CG46,CG53)</f>
        <v>0</v>
      </c>
      <c r="CH42" s="80">
        <f>SUM(CH43,CH46,CH53)</f>
        <v>0</v>
      </c>
      <c r="CI42" s="81">
        <f>CI43+CI46+CI53</f>
        <v>205865</v>
      </c>
    </row>
    <row r="43" spans="1:87" ht="18" customHeight="1">
      <c r="A43" s="13"/>
      <c r="B43" s="15">
        <v>75011</v>
      </c>
      <c r="C43" s="15"/>
      <c r="D43" s="16" t="s">
        <v>23</v>
      </c>
      <c r="E43" s="17">
        <f>E44+E45</f>
        <v>161240</v>
      </c>
      <c r="F43" s="17"/>
      <c r="G43" s="17"/>
      <c r="H43" s="17">
        <f>H44+H45</f>
        <v>161240</v>
      </c>
      <c r="J43" s="117"/>
      <c r="K43" s="122">
        <v>75011</v>
      </c>
      <c r="L43" s="135"/>
      <c r="M43" s="123" t="s">
        <v>23</v>
      </c>
      <c r="N43" s="124">
        <f t="shared" si="1"/>
        <v>161240</v>
      </c>
      <c r="O43" s="125">
        <f>SUM(O44:O45)</f>
        <v>0</v>
      </c>
      <c r="P43" s="125">
        <f>SUM(P44:P45)</f>
        <v>0</v>
      </c>
      <c r="Q43" s="126">
        <f>Q44+Q45</f>
        <v>161240</v>
      </c>
      <c r="T43" s="111"/>
      <c r="U43" s="122">
        <v>75011</v>
      </c>
      <c r="V43" s="122"/>
      <c r="W43" s="202" t="s">
        <v>23</v>
      </c>
      <c r="X43" s="124">
        <f>SUM(Q43)</f>
        <v>161240</v>
      </c>
      <c r="Y43" s="125"/>
      <c r="Z43" s="125"/>
      <c r="AA43" s="126">
        <f>AA44+AA45</f>
        <v>161240</v>
      </c>
      <c r="AD43" s="111"/>
      <c r="AE43" s="122">
        <v>75011</v>
      </c>
      <c r="AF43" s="122"/>
      <c r="AG43" s="123" t="s">
        <v>23</v>
      </c>
      <c r="AH43" s="124">
        <f t="shared" si="2"/>
        <v>161240</v>
      </c>
      <c r="AI43" s="125">
        <f>SUM(AI44:AI45)</f>
        <v>0</v>
      </c>
      <c r="AJ43" s="125">
        <f>SUM(AJ44:AJ45)</f>
        <v>0</v>
      </c>
      <c r="AK43" s="126">
        <f>AK44+AK45</f>
        <v>161240</v>
      </c>
      <c r="AN43" s="111"/>
      <c r="AO43" s="122">
        <v>75011</v>
      </c>
      <c r="AP43" s="122"/>
      <c r="AQ43" s="123" t="s">
        <v>23</v>
      </c>
      <c r="AR43" s="124">
        <f t="shared" si="3"/>
        <v>161240</v>
      </c>
      <c r="AS43" s="125">
        <f>SUM(AS44:AS45)</f>
        <v>0</v>
      </c>
      <c r="AT43" s="125">
        <f>SUM(AT44:AT45)</f>
        <v>0</v>
      </c>
      <c r="AU43" s="126">
        <f>AU44+AU45</f>
        <v>161240</v>
      </c>
      <c r="AX43" s="111"/>
      <c r="AY43" s="122">
        <v>75011</v>
      </c>
      <c r="AZ43" s="122"/>
      <c r="BA43" s="123" t="s">
        <v>23</v>
      </c>
      <c r="BB43" s="124">
        <f t="shared" si="4"/>
        <v>161240</v>
      </c>
      <c r="BC43" s="125">
        <f>SUM(BC44:BC45)</f>
        <v>0</v>
      </c>
      <c r="BD43" s="125">
        <f>SUM(BD44:BD45)</f>
        <v>0</v>
      </c>
      <c r="BE43" s="126">
        <f>BE44+BE45</f>
        <v>161240</v>
      </c>
      <c r="BH43" s="111"/>
      <c r="BI43" s="122">
        <v>75011</v>
      </c>
      <c r="BJ43" s="122"/>
      <c r="BK43" s="123" t="s">
        <v>23</v>
      </c>
      <c r="BL43" s="124">
        <f t="shared" si="5"/>
        <v>161240</v>
      </c>
      <c r="BM43" s="125">
        <f>SUM(BM44:BM45)</f>
        <v>0</v>
      </c>
      <c r="BN43" s="125">
        <f>SUM(BN44:BN45)</f>
        <v>0</v>
      </c>
      <c r="BO43" s="126">
        <f>BO44+BO45</f>
        <v>161240</v>
      </c>
      <c r="BR43" s="111"/>
      <c r="BS43" s="122">
        <v>75011</v>
      </c>
      <c r="BT43" s="122"/>
      <c r="BU43" s="123" t="s">
        <v>23</v>
      </c>
      <c r="BV43" s="124">
        <f t="shared" si="6"/>
        <v>161240</v>
      </c>
      <c r="BW43" s="125">
        <f>SUM(BW44:BW45)</f>
        <v>0</v>
      </c>
      <c r="BX43" s="125">
        <f>SUM(BX44:BX45)</f>
        <v>0</v>
      </c>
      <c r="BY43" s="126">
        <f>BY44+BY45</f>
        <v>161240</v>
      </c>
      <c r="CB43" s="111"/>
      <c r="CC43" s="122">
        <v>75011</v>
      </c>
      <c r="CD43" s="122"/>
      <c r="CE43" s="123" t="s">
        <v>23</v>
      </c>
      <c r="CF43" s="124">
        <f t="shared" si="7"/>
        <v>161240</v>
      </c>
      <c r="CG43" s="125">
        <f>SUM(CG44:CG45)</f>
        <v>0</v>
      </c>
      <c r="CH43" s="125">
        <f>SUM(CH44:CH45)</f>
        <v>0</v>
      </c>
      <c r="CI43" s="126">
        <f>CI44+CI45</f>
        <v>161240</v>
      </c>
    </row>
    <row r="44" spans="1:87" ht="71.25" customHeight="1">
      <c r="A44" s="43"/>
      <c r="B44" s="33"/>
      <c r="C44" s="33">
        <v>2110</v>
      </c>
      <c r="D44" s="44" t="s">
        <v>64</v>
      </c>
      <c r="E44" s="45">
        <v>149600</v>
      </c>
      <c r="F44" s="45"/>
      <c r="G44" s="45"/>
      <c r="H44" s="45">
        <f>SUM(E44,F44)-G44</f>
        <v>149600</v>
      </c>
      <c r="J44" s="111"/>
      <c r="K44" s="15"/>
      <c r="L44" s="15">
        <v>2110</v>
      </c>
      <c r="M44" s="16" t="s">
        <v>64</v>
      </c>
      <c r="N44" s="86">
        <f t="shared" si="1"/>
        <v>149600</v>
      </c>
      <c r="O44" s="17"/>
      <c r="P44" s="17"/>
      <c r="Q44" s="116">
        <f>SUM(N44,O44)-P44</f>
        <v>149600</v>
      </c>
      <c r="T44" s="111"/>
      <c r="U44" s="15"/>
      <c r="V44" s="15">
        <v>2110</v>
      </c>
      <c r="W44" s="203" t="s">
        <v>64</v>
      </c>
      <c r="X44" s="86">
        <f>SUM(Q44)</f>
        <v>149600</v>
      </c>
      <c r="Y44" s="17"/>
      <c r="Z44" s="17"/>
      <c r="AA44" s="116">
        <f>SUM(X44,Y44)-Z44</f>
        <v>149600</v>
      </c>
      <c r="AD44" s="111"/>
      <c r="AE44" s="15"/>
      <c r="AF44" s="59">
        <v>2110</v>
      </c>
      <c r="AG44" s="60" t="s">
        <v>64</v>
      </c>
      <c r="AH44" s="127">
        <f t="shared" si="2"/>
        <v>149600</v>
      </c>
      <c r="AI44" s="61"/>
      <c r="AJ44" s="61"/>
      <c r="AK44" s="114">
        <f>SUM(AH44,AI44)-AJ44</f>
        <v>149600</v>
      </c>
      <c r="AN44" s="111"/>
      <c r="AO44" s="15"/>
      <c r="AP44" s="59">
        <v>2110</v>
      </c>
      <c r="AQ44" s="60" t="s">
        <v>64</v>
      </c>
      <c r="AR44" s="127">
        <f t="shared" si="3"/>
        <v>149600</v>
      </c>
      <c r="AS44" s="61"/>
      <c r="AT44" s="61"/>
      <c r="AU44" s="114">
        <f>SUM(AR44,AS44)-AT44</f>
        <v>149600</v>
      </c>
      <c r="AX44" s="111"/>
      <c r="AY44" s="15"/>
      <c r="AZ44" s="59">
        <v>2110</v>
      </c>
      <c r="BA44" s="60" t="s">
        <v>64</v>
      </c>
      <c r="BB44" s="127">
        <f t="shared" si="4"/>
        <v>149600</v>
      </c>
      <c r="BC44" s="61"/>
      <c r="BD44" s="61"/>
      <c r="BE44" s="114">
        <f>SUM(BB44,BC44)-BD44</f>
        <v>149600</v>
      </c>
      <c r="BH44" s="111"/>
      <c r="BI44" s="15"/>
      <c r="BJ44" s="59">
        <v>2110</v>
      </c>
      <c r="BK44" s="60" t="s">
        <v>64</v>
      </c>
      <c r="BL44" s="127">
        <f t="shared" si="5"/>
        <v>149600</v>
      </c>
      <c r="BM44" s="61"/>
      <c r="BN44" s="61"/>
      <c r="BO44" s="114">
        <f>SUM(BL44,BM44)-BN44</f>
        <v>149600</v>
      </c>
      <c r="BR44" s="111"/>
      <c r="BS44" s="15"/>
      <c r="BT44" s="59">
        <v>2110</v>
      </c>
      <c r="BU44" s="60" t="s">
        <v>64</v>
      </c>
      <c r="BV44" s="127">
        <f t="shared" si="6"/>
        <v>149600</v>
      </c>
      <c r="BW44" s="61"/>
      <c r="BX44" s="61"/>
      <c r="BY44" s="114">
        <f>SUM(BV44,BW44)-BX44</f>
        <v>149600</v>
      </c>
      <c r="CB44" s="111"/>
      <c r="CC44" s="15"/>
      <c r="CD44" s="59">
        <v>2110</v>
      </c>
      <c r="CE44" s="60" t="s">
        <v>64</v>
      </c>
      <c r="CF44" s="127">
        <f t="shared" si="7"/>
        <v>149600</v>
      </c>
      <c r="CG44" s="61"/>
      <c r="CH44" s="61"/>
      <c r="CI44" s="114">
        <f>SUM(CF44,CG44)-CH44</f>
        <v>149600</v>
      </c>
    </row>
    <row r="45" spans="1:87" ht="55.5" customHeight="1">
      <c r="A45" s="28"/>
      <c r="B45" s="29"/>
      <c r="C45" s="29">
        <v>2120</v>
      </c>
      <c r="D45" s="32" t="s">
        <v>24</v>
      </c>
      <c r="E45" s="1">
        <v>11640</v>
      </c>
      <c r="F45" s="1"/>
      <c r="G45" s="1"/>
      <c r="H45" s="1">
        <f>SUM(E45,F45)-G45</f>
        <v>11640</v>
      </c>
      <c r="J45" s="111"/>
      <c r="K45" s="15"/>
      <c r="L45" s="29">
        <v>2120</v>
      </c>
      <c r="M45" s="32" t="s">
        <v>24</v>
      </c>
      <c r="N45" s="71">
        <f t="shared" si="1"/>
        <v>11640</v>
      </c>
      <c r="O45" s="1"/>
      <c r="P45" s="1"/>
      <c r="Q45" s="138">
        <f>SUM(N45,O45)-P45</f>
        <v>11640</v>
      </c>
      <c r="T45" s="111"/>
      <c r="U45" s="15"/>
      <c r="V45" s="29">
        <v>2120</v>
      </c>
      <c r="W45" s="204" t="s">
        <v>24</v>
      </c>
      <c r="X45" s="71">
        <f>SUM(Q45)</f>
        <v>11640</v>
      </c>
      <c r="Y45" s="1"/>
      <c r="Z45" s="1"/>
      <c r="AA45" s="138">
        <f>SUM(X45,Y45)-Z45</f>
        <v>11640</v>
      </c>
      <c r="AD45" s="111"/>
      <c r="AE45" s="15"/>
      <c r="AF45" s="75">
        <v>2120</v>
      </c>
      <c r="AG45" s="68" t="s">
        <v>24</v>
      </c>
      <c r="AH45" s="76">
        <f t="shared" si="2"/>
        <v>11640</v>
      </c>
      <c r="AI45" s="58"/>
      <c r="AJ45" s="58"/>
      <c r="AK45" s="113">
        <f>SUM(AH45,AI45)-AJ45</f>
        <v>11640</v>
      </c>
      <c r="AN45" s="111"/>
      <c r="AO45" s="15"/>
      <c r="AP45" s="75">
        <v>2120</v>
      </c>
      <c r="AQ45" s="68" t="s">
        <v>24</v>
      </c>
      <c r="AR45" s="76">
        <f t="shared" si="3"/>
        <v>11640</v>
      </c>
      <c r="AS45" s="58"/>
      <c r="AT45" s="58"/>
      <c r="AU45" s="113">
        <f>SUM(AR45,AS45)-AT45</f>
        <v>11640</v>
      </c>
      <c r="AX45" s="111"/>
      <c r="AY45" s="15"/>
      <c r="AZ45" s="75">
        <v>2120</v>
      </c>
      <c r="BA45" s="68" t="s">
        <v>24</v>
      </c>
      <c r="BB45" s="76">
        <f t="shared" si="4"/>
        <v>11640</v>
      </c>
      <c r="BC45" s="58"/>
      <c r="BD45" s="58"/>
      <c r="BE45" s="113">
        <f>SUM(BB45,BC45)-BD45</f>
        <v>11640</v>
      </c>
      <c r="BH45" s="111"/>
      <c r="BI45" s="15"/>
      <c r="BJ45" s="75">
        <v>2120</v>
      </c>
      <c r="BK45" s="68" t="s">
        <v>24</v>
      </c>
      <c r="BL45" s="76">
        <f t="shared" si="5"/>
        <v>11640</v>
      </c>
      <c r="BM45" s="58"/>
      <c r="BN45" s="58"/>
      <c r="BO45" s="113">
        <f>SUM(BL45,BM45)-BN45</f>
        <v>11640</v>
      </c>
      <c r="BR45" s="111"/>
      <c r="BS45" s="15"/>
      <c r="BT45" s="75">
        <v>2120</v>
      </c>
      <c r="BU45" s="68" t="s">
        <v>24</v>
      </c>
      <c r="BV45" s="76">
        <f t="shared" si="6"/>
        <v>11640</v>
      </c>
      <c r="BW45" s="58"/>
      <c r="BX45" s="58"/>
      <c r="BY45" s="113">
        <f>SUM(BV45,BW45)-BX45</f>
        <v>11640</v>
      </c>
      <c r="CB45" s="111"/>
      <c r="CC45" s="15"/>
      <c r="CD45" s="75">
        <v>2120</v>
      </c>
      <c r="CE45" s="68" t="s">
        <v>24</v>
      </c>
      <c r="CF45" s="76">
        <f t="shared" si="7"/>
        <v>11640</v>
      </c>
      <c r="CG45" s="58"/>
      <c r="CH45" s="58"/>
      <c r="CI45" s="113">
        <f>SUM(CF45,CG45)-CH45</f>
        <v>11640</v>
      </c>
    </row>
    <row r="46" spans="1:87" ht="19.5" customHeight="1">
      <c r="A46" s="13"/>
      <c r="B46" s="15">
        <v>75020</v>
      </c>
      <c r="C46" s="59"/>
      <c r="D46" s="60" t="s">
        <v>25</v>
      </c>
      <c r="E46" s="61">
        <f>E47+E48+E49+E50+E52</f>
        <v>679800</v>
      </c>
      <c r="F46" s="61"/>
      <c r="G46" s="61"/>
      <c r="H46" s="61">
        <f>SUM(H47:H52)</f>
        <v>730440</v>
      </c>
      <c r="J46" s="111"/>
      <c r="K46" s="29">
        <v>75020</v>
      </c>
      <c r="L46" s="29"/>
      <c r="M46" s="32" t="s">
        <v>25</v>
      </c>
      <c r="N46" s="71">
        <f t="shared" si="1"/>
        <v>730440</v>
      </c>
      <c r="O46" s="1">
        <f>SUM(O47:O52)</f>
        <v>781304</v>
      </c>
      <c r="P46" s="1">
        <f>SUM(P47:P52)</f>
        <v>0</v>
      </c>
      <c r="Q46" s="138">
        <f>SUM(Q47:Q52)</f>
        <v>1511744</v>
      </c>
      <c r="T46" s="111"/>
      <c r="U46" s="29">
        <v>75020</v>
      </c>
      <c r="V46" s="29"/>
      <c r="W46" s="204" t="s">
        <v>25</v>
      </c>
      <c r="X46" s="71">
        <f>SUM(X47:X52)</f>
        <v>20862</v>
      </c>
      <c r="Y46" s="1"/>
      <c r="Z46" s="1"/>
      <c r="AA46" s="138">
        <f>SUM(AA47:AA52)</f>
        <v>20862</v>
      </c>
      <c r="AD46" s="111"/>
      <c r="AE46" s="29">
        <v>75020</v>
      </c>
      <c r="AF46" s="29"/>
      <c r="AG46" s="32" t="s">
        <v>25</v>
      </c>
      <c r="AH46" s="71">
        <f t="shared" si="2"/>
        <v>20862</v>
      </c>
      <c r="AI46" s="1">
        <f>SUM(AI47:AI52)</f>
        <v>0</v>
      </c>
      <c r="AJ46" s="1">
        <f>SUM(AJ47:AJ52)</f>
        <v>0</v>
      </c>
      <c r="AK46" s="138">
        <f>SUM(AK47:AK52)</f>
        <v>20862</v>
      </c>
      <c r="AN46" s="111"/>
      <c r="AO46" s="29">
        <v>75020</v>
      </c>
      <c r="AP46" s="29"/>
      <c r="AQ46" s="32" t="s">
        <v>25</v>
      </c>
      <c r="AR46" s="71">
        <f t="shared" si="3"/>
        <v>20862</v>
      </c>
      <c r="AS46" s="1">
        <f>SUM(AS47:AS52)</f>
        <v>0</v>
      </c>
      <c r="AT46" s="1">
        <f>SUM(AT47:AT52)</f>
        <v>0</v>
      </c>
      <c r="AU46" s="138">
        <f>SUM(AU47:AU52)</f>
        <v>20862</v>
      </c>
      <c r="AX46" s="111"/>
      <c r="AY46" s="29">
        <v>75020</v>
      </c>
      <c r="AZ46" s="29"/>
      <c r="BA46" s="32" t="s">
        <v>25</v>
      </c>
      <c r="BB46" s="71">
        <f t="shared" si="4"/>
        <v>20862</v>
      </c>
      <c r="BC46" s="1">
        <f>SUM(BC47:BC52)</f>
        <v>0</v>
      </c>
      <c r="BD46" s="1">
        <f>SUM(BD47:BD52)</f>
        <v>0</v>
      </c>
      <c r="BE46" s="138">
        <f>SUM(BE47:BE52)</f>
        <v>20862</v>
      </c>
      <c r="BH46" s="111"/>
      <c r="BI46" s="29">
        <v>75020</v>
      </c>
      <c r="BJ46" s="29"/>
      <c r="BK46" s="32" t="s">
        <v>25</v>
      </c>
      <c r="BL46" s="71">
        <f t="shared" si="5"/>
        <v>20862</v>
      </c>
      <c r="BM46" s="1">
        <f>SUM(BM47:BM52)</f>
        <v>0</v>
      </c>
      <c r="BN46" s="1">
        <f>SUM(BN47:BN52)</f>
        <v>0</v>
      </c>
      <c r="BO46" s="138">
        <f>SUM(BO47:BO52)</f>
        <v>20862</v>
      </c>
      <c r="BR46" s="111"/>
      <c r="BS46" s="29">
        <v>75020</v>
      </c>
      <c r="BT46" s="29"/>
      <c r="BU46" s="32" t="s">
        <v>25</v>
      </c>
      <c r="BV46" s="71">
        <f t="shared" si="6"/>
        <v>20862</v>
      </c>
      <c r="BW46" s="1">
        <f>SUM(BW47:BW52)</f>
        <v>0</v>
      </c>
      <c r="BX46" s="1">
        <f>SUM(BX47:BX52)</f>
        <v>0</v>
      </c>
      <c r="BY46" s="138">
        <f>SUM(BY47:BY52)</f>
        <v>20862</v>
      </c>
      <c r="CB46" s="111"/>
      <c r="CC46" s="29">
        <v>75020</v>
      </c>
      <c r="CD46" s="29"/>
      <c r="CE46" s="32" t="s">
        <v>25</v>
      </c>
      <c r="CF46" s="71">
        <f t="shared" si="7"/>
        <v>20862</v>
      </c>
      <c r="CG46" s="1">
        <f>SUM(CG47:CG52)</f>
        <v>0</v>
      </c>
      <c r="CH46" s="1">
        <f>SUM(CH47:CH52)</f>
        <v>0</v>
      </c>
      <c r="CI46" s="138">
        <f>SUM(CI47:CI52)</f>
        <v>20862</v>
      </c>
    </row>
    <row r="47" spans="1:87" ht="25.5" customHeight="1">
      <c r="A47" s="13"/>
      <c r="B47" s="15"/>
      <c r="C47" s="62" t="s">
        <v>84</v>
      </c>
      <c r="D47" s="52" t="s">
        <v>61</v>
      </c>
      <c r="E47" s="53"/>
      <c r="F47" s="53"/>
      <c r="G47" s="53"/>
      <c r="H47" s="53">
        <f>SUM(E47,F47)-G47</f>
        <v>0</v>
      </c>
      <c r="J47" s="111"/>
      <c r="K47" s="15"/>
      <c r="L47" s="46" t="s">
        <v>84</v>
      </c>
      <c r="M47" s="32" t="s">
        <v>61</v>
      </c>
      <c r="N47" s="71">
        <f t="shared" si="1"/>
        <v>0</v>
      </c>
      <c r="O47" s="1">
        <v>304</v>
      </c>
      <c r="P47" s="1"/>
      <c r="Q47" s="138">
        <f aca="true" t="shared" si="9" ref="Q47:Q52">SUM(N47,O47)-P47</f>
        <v>304</v>
      </c>
      <c r="T47" s="111"/>
      <c r="U47" s="15"/>
      <c r="V47" s="46" t="s">
        <v>84</v>
      </c>
      <c r="W47" s="204" t="s">
        <v>61</v>
      </c>
      <c r="X47" s="71">
        <f>SUM(Q47)</f>
        <v>304</v>
      </c>
      <c r="Y47" s="1"/>
      <c r="Z47" s="1"/>
      <c r="AA47" s="138">
        <f aca="true" t="shared" si="10" ref="AA47:AA52">SUM(X47,Y47)-Z47</f>
        <v>304</v>
      </c>
      <c r="AD47" s="111"/>
      <c r="AE47" s="15"/>
      <c r="AF47" s="69" t="s">
        <v>84</v>
      </c>
      <c r="AG47" s="60" t="s">
        <v>61</v>
      </c>
      <c r="AH47" s="127">
        <f t="shared" si="2"/>
        <v>304</v>
      </c>
      <c r="AI47" s="61"/>
      <c r="AJ47" s="61"/>
      <c r="AK47" s="114">
        <f aca="true" t="shared" si="11" ref="AK47:AK52">SUM(AH47,AI47)-AJ47</f>
        <v>304</v>
      </c>
      <c r="AN47" s="111"/>
      <c r="AO47" s="15"/>
      <c r="AP47" s="69" t="s">
        <v>84</v>
      </c>
      <c r="AQ47" s="60" t="s">
        <v>61</v>
      </c>
      <c r="AR47" s="127">
        <f t="shared" si="3"/>
        <v>304</v>
      </c>
      <c r="AS47" s="61"/>
      <c r="AT47" s="61"/>
      <c r="AU47" s="114">
        <f aca="true" t="shared" si="12" ref="AU47:AU52">SUM(AR47,AS47)-AT47</f>
        <v>304</v>
      </c>
      <c r="AX47" s="111"/>
      <c r="AY47" s="15"/>
      <c r="AZ47" s="69" t="s">
        <v>84</v>
      </c>
      <c r="BA47" s="60" t="s">
        <v>61</v>
      </c>
      <c r="BB47" s="127">
        <f t="shared" si="4"/>
        <v>304</v>
      </c>
      <c r="BC47" s="61"/>
      <c r="BD47" s="61"/>
      <c r="BE47" s="114">
        <f aca="true" t="shared" si="13" ref="BE47:BE52">SUM(BB47,BC47)-BD47</f>
        <v>304</v>
      </c>
      <c r="BH47" s="111"/>
      <c r="BI47" s="15"/>
      <c r="BJ47" s="69" t="s">
        <v>84</v>
      </c>
      <c r="BK47" s="60" t="s">
        <v>61</v>
      </c>
      <c r="BL47" s="127">
        <f t="shared" si="5"/>
        <v>304</v>
      </c>
      <c r="BM47" s="61"/>
      <c r="BN47" s="61"/>
      <c r="BO47" s="114">
        <f aca="true" t="shared" si="14" ref="BO47:BO52">SUM(BL47,BM47)-BN47</f>
        <v>304</v>
      </c>
      <c r="BR47" s="111"/>
      <c r="BS47" s="15"/>
      <c r="BT47" s="69" t="s">
        <v>84</v>
      </c>
      <c r="BU47" s="60" t="s">
        <v>61</v>
      </c>
      <c r="BV47" s="127">
        <f t="shared" si="6"/>
        <v>304</v>
      </c>
      <c r="BW47" s="61"/>
      <c r="BX47" s="61"/>
      <c r="BY47" s="114">
        <f aca="true" t="shared" si="15" ref="BY47:BY52">SUM(BV47,BW47)-BX47</f>
        <v>304</v>
      </c>
      <c r="CB47" s="111"/>
      <c r="CC47" s="15"/>
      <c r="CD47" s="69" t="s">
        <v>84</v>
      </c>
      <c r="CE47" s="60" t="s">
        <v>61</v>
      </c>
      <c r="CF47" s="127">
        <f t="shared" si="7"/>
        <v>304</v>
      </c>
      <c r="CG47" s="61"/>
      <c r="CH47" s="61"/>
      <c r="CI47" s="114">
        <f aca="true" t="shared" si="16" ref="CI47:CI52">SUM(CF47,CG47)-CH47</f>
        <v>304</v>
      </c>
    </row>
    <row r="48" spans="1:87" ht="15" customHeight="1">
      <c r="A48" s="13"/>
      <c r="B48" s="15"/>
      <c r="C48" s="62" t="s">
        <v>78</v>
      </c>
      <c r="D48" s="52" t="s">
        <v>27</v>
      </c>
      <c r="E48" s="53">
        <v>2200</v>
      </c>
      <c r="F48" s="53"/>
      <c r="G48" s="53"/>
      <c r="H48" s="53">
        <f>SUM(E48,F48)-G48</f>
        <v>2200</v>
      </c>
      <c r="J48" s="111"/>
      <c r="K48" s="15"/>
      <c r="L48" s="46" t="s">
        <v>78</v>
      </c>
      <c r="M48" s="32" t="s">
        <v>27</v>
      </c>
      <c r="N48" s="71">
        <f t="shared" si="1"/>
        <v>2200</v>
      </c>
      <c r="O48" s="1"/>
      <c r="P48" s="1"/>
      <c r="Q48" s="138">
        <f t="shared" si="9"/>
        <v>2200</v>
      </c>
      <c r="T48" s="111"/>
      <c r="U48" s="15"/>
      <c r="V48" s="46" t="s">
        <v>78</v>
      </c>
      <c r="W48" s="204" t="s">
        <v>27</v>
      </c>
      <c r="X48" s="71">
        <v>8846</v>
      </c>
      <c r="Y48" s="1"/>
      <c r="Z48" s="1"/>
      <c r="AA48" s="138">
        <f t="shared" si="10"/>
        <v>8846</v>
      </c>
      <c r="AD48" s="111"/>
      <c r="AE48" s="15"/>
      <c r="AF48" s="62" t="s">
        <v>78</v>
      </c>
      <c r="AG48" s="52" t="s">
        <v>27</v>
      </c>
      <c r="AH48" s="74">
        <f t="shared" si="2"/>
        <v>8846</v>
      </c>
      <c r="AI48" s="53"/>
      <c r="AJ48" s="53"/>
      <c r="AK48" s="112">
        <f t="shared" si="11"/>
        <v>8846</v>
      </c>
      <c r="AN48" s="111"/>
      <c r="AO48" s="15"/>
      <c r="AP48" s="62" t="s">
        <v>78</v>
      </c>
      <c r="AQ48" s="52" t="s">
        <v>27</v>
      </c>
      <c r="AR48" s="74">
        <f t="shared" si="3"/>
        <v>8846</v>
      </c>
      <c r="AS48" s="53"/>
      <c r="AT48" s="53"/>
      <c r="AU48" s="112">
        <f t="shared" si="12"/>
        <v>8846</v>
      </c>
      <c r="AX48" s="111"/>
      <c r="AY48" s="15"/>
      <c r="AZ48" s="62" t="s">
        <v>78</v>
      </c>
      <c r="BA48" s="52" t="s">
        <v>27</v>
      </c>
      <c r="BB48" s="74">
        <f t="shared" si="4"/>
        <v>8846</v>
      </c>
      <c r="BC48" s="53"/>
      <c r="BD48" s="53"/>
      <c r="BE48" s="112">
        <f t="shared" si="13"/>
        <v>8846</v>
      </c>
      <c r="BH48" s="111"/>
      <c r="BI48" s="15"/>
      <c r="BJ48" s="62" t="s">
        <v>78</v>
      </c>
      <c r="BK48" s="52" t="s">
        <v>27</v>
      </c>
      <c r="BL48" s="74">
        <f t="shared" si="5"/>
        <v>8846</v>
      </c>
      <c r="BM48" s="53"/>
      <c r="BN48" s="53"/>
      <c r="BO48" s="112">
        <f t="shared" si="14"/>
        <v>8846</v>
      </c>
      <c r="BR48" s="111"/>
      <c r="BS48" s="15"/>
      <c r="BT48" s="62" t="s">
        <v>78</v>
      </c>
      <c r="BU48" s="52" t="s">
        <v>27</v>
      </c>
      <c r="BV48" s="74">
        <f t="shared" si="6"/>
        <v>8846</v>
      </c>
      <c r="BW48" s="53"/>
      <c r="BX48" s="53"/>
      <c r="BY48" s="112">
        <f t="shared" si="15"/>
        <v>8846</v>
      </c>
      <c r="CB48" s="111"/>
      <c r="CC48" s="15"/>
      <c r="CD48" s="62" t="s">
        <v>78</v>
      </c>
      <c r="CE48" s="52" t="s">
        <v>27</v>
      </c>
      <c r="CF48" s="74">
        <f t="shared" si="7"/>
        <v>8846</v>
      </c>
      <c r="CG48" s="53"/>
      <c r="CH48" s="53"/>
      <c r="CI48" s="112">
        <f t="shared" si="16"/>
        <v>8846</v>
      </c>
    </row>
    <row r="49" spans="1:87" ht="25.5" customHeight="1">
      <c r="A49" s="13"/>
      <c r="B49" s="15"/>
      <c r="C49" s="62" t="s">
        <v>79</v>
      </c>
      <c r="D49" s="52" t="s">
        <v>46</v>
      </c>
      <c r="E49" s="53">
        <v>100</v>
      </c>
      <c r="F49" s="53"/>
      <c r="G49" s="53"/>
      <c r="H49" s="53">
        <f>SUM(E49,F49)-G49</f>
        <v>100</v>
      </c>
      <c r="J49" s="111"/>
      <c r="K49" s="15"/>
      <c r="L49" s="46" t="s">
        <v>79</v>
      </c>
      <c r="M49" s="32" t="s">
        <v>46</v>
      </c>
      <c r="N49" s="71">
        <f t="shared" si="1"/>
        <v>100</v>
      </c>
      <c r="O49" s="1"/>
      <c r="P49" s="1"/>
      <c r="Q49" s="138">
        <f t="shared" si="9"/>
        <v>100</v>
      </c>
      <c r="T49" s="111"/>
      <c r="U49" s="15"/>
      <c r="V49" s="46" t="s">
        <v>79</v>
      </c>
      <c r="W49" s="204" t="s">
        <v>46</v>
      </c>
      <c r="X49" s="71">
        <f>SUM(Q49)</f>
        <v>100</v>
      </c>
      <c r="Y49" s="1"/>
      <c r="Z49" s="1"/>
      <c r="AA49" s="138">
        <f t="shared" si="10"/>
        <v>100</v>
      </c>
      <c r="AD49" s="111"/>
      <c r="AE49" s="15"/>
      <c r="AF49" s="62" t="s">
        <v>79</v>
      </c>
      <c r="AG49" s="52" t="s">
        <v>46</v>
      </c>
      <c r="AH49" s="74">
        <f t="shared" si="2"/>
        <v>100</v>
      </c>
      <c r="AI49" s="53"/>
      <c r="AJ49" s="53"/>
      <c r="AK49" s="112">
        <f t="shared" si="11"/>
        <v>100</v>
      </c>
      <c r="AN49" s="111"/>
      <c r="AO49" s="15"/>
      <c r="AP49" s="62" t="s">
        <v>79</v>
      </c>
      <c r="AQ49" s="52" t="s">
        <v>46</v>
      </c>
      <c r="AR49" s="74">
        <f t="shared" si="3"/>
        <v>100</v>
      </c>
      <c r="AS49" s="53"/>
      <c r="AT49" s="53"/>
      <c r="AU49" s="112">
        <f t="shared" si="12"/>
        <v>100</v>
      </c>
      <c r="AX49" s="111"/>
      <c r="AY49" s="15"/>
      <c r="AZ49" s="62" t="s">
        <v>79</v>
      </c>
      <c r="BA49" s="52" t="s">
        <v>46</v>
      </c>
      <c r="BB49" s="74">
        <f t="shared" si="4"/>
        <v>100</v>
      </c>
      <c r="BC49" s="53"/>
      <c r="BD49" s="53"/>
      <c r="BE49" s="112">
        <f t="shared" si="13"/>
        <v>100</v>
      </c>
      <c r="BH49" s="111"/>
      <c r="BI49" s="15"/>
      <c r="BJ49" s="62" t="s">
        <v>79</v>
      </c>
      <c r="BK49" s="52" t="s">
        <v>46</v>
      </c>
      <c r="BL49" s="74">
        <f t="shared" si="5"/>
        <v>100</v>
      </c>
      <c r="BM49" s="53"/>
      <c r="BN49" s="53"/>
      <c r="BO49" s="112">
        <f t="shared" si="14"/>
        <v>100</v>
      </c>
      <c r="BR49" s="111"/>
      <c r="BS49" s="15"/>
      <c r="BT49" s="62" t="s">
        <v>79</v>
      </c>
      <c r="BU49" s="52" t="s">
        <v>46</v>
      </c>
      <c r="BV49" s="74">
        <f t="shared" si="6"/>
        <v>100</v>
      </c>
      <c r="BW49" s="53"/>
      <c r="BX49" s="53"/>
      <c r="BY49" s="112">
        <f t="shared" si="15"/>
        <v>100</v>
      </c>
      <c r="CB49" s="111"/>
      <c r="CC49" s="15"/>
      <c r="CD49" s="62" t="s">
        <v>79</v>
      </c>
      <c r="CE49" s="52" t="s">
        <v>46</v>
      </c>
      <c r="CF49" s="74">
        <f t="shared" si="7"/>
        <v>100</v>
      </c>
      <c r="CG49" s="53"/>
      <c r="CH49" s="53"/>
      <c r="CI49" s="112">
        <f t="shared" si="16"/>
        <v>100</v>
      </c>
    </row>
    <row r="50" spans="1:87" ht="27.75" customHeight="1" hidden="1">
      <c r="A50" s="13"/>
      <c r="B50" s="15"/>
      <c r="C50" s="62" t="s">
        <v>82</v>
      </c>
      <c r="D50" s="52" t="s">
        <v>15</v>
      </c>
      <c r="E50" s="53">
        <f>477500+200000</f>
        <v>677500</v>
      </c>
      <c r="F50" s="53"/>
      <c r="G50" s="53"/>
      <c r="H50" s="53">
        <f>SUM(E50,F50)-G50</f>
        <v>677500</v>
      </c>
      <c r="J50" s="111"/>
      <c r="K50" s="15"/>
      <c r="L50" s="46" t="s">
        <v>82</v>
      </c>
      <c r="M50" s="32" t="s">
        <v>15</v>
      </c>
      <c r="N50" s="71">
        <f t="shared" si="1"/>
        <v>677500</v>
      </c>
      <c r="O50" s="1">
        <v>780000</v>
      </c>
      <c r="P50" s="1"/>
      <c r="Q50" s="138">
        <f t="shared" si="9"/>
        <v>1457500</v>
      </c>
      <c r="T50" s="111"/>
      <c r="U50" s="15"/>
      <c r="V50" s="46" t="s">
        <v>82</v>
      </c>
      <c r="W50" s="204" t="s">
        <v>15</v>
      </c>
      <c r="X50" s="71">
        <v>0</v>
      </c>
      <c r="Y50" s="1"/>
      <c r="Z50" s="1"/>
      <c r="AA50" s="138">
        <f t="shared" si="10"/>
        <v>0</v>
      </c>
      <c r="AD50" s="111"/>
      <c r="AE50" s="15"/>
      <c r="AF50" s="62" t="s">
        <v>82</v>
      </c>
      <c r="AG50" s="52" t="s">
        <v>15</v>
      </c>
      <c r="AH50" s="74">
        <f t="shared" si="2"/>
        <v>0</v>
      </c>
      <c r="AI50" s="53"/>
      <c r="AJ50" s="53"/>
      <c r="AK50" s="112">
        <f t="shared" si="11"/>
        <v>0</v>
      </c>
      <c r="AN50" s="111"/>
      <c r="AO50" s="15"/>
      <c r="AP50" s="62" t="s">
        <v>82</v>
      </c>
      <c r="AQ50" s="52" t="s">
        <v>15</v>
      </c>
      <c r="AR50" s="74">
        <f t="shared" si="3"/>
        <v>0</v>
      </c>
      <c r="AS50" s="53"/>
      <c r="AT50" s="53"/>
      <c r="AU50" s="112">
        <f t="shared" si="12"/>
        <v>0</v>
      </c>
      <c r="AX50" s="111"/>
      <c r="AY50" s="15"/>
      <c r="AZ50" s="62" t="s">
        <v>82</v>
      </c>
      <c r="BA50" s="52" t="s">
        <v>15</v>
      </c>
      <c r="BB50" s="74">
        <f t="shared" si="4"/>
        <v>0</v>
      </c>
      <c r="BC50" s="53"/>
      <c r="BD50" s="53"/>
      <c r="BE50" s="112">
        <f t="shared" si="13"/>
        <v>0</v>
      </c>
      <c r="BH50" s="111"/>
      <c r="BI50" s="15"/>
      <c r="BJ50" s="62" t="s">
        <v>82</v>
      </c>
      <c r="BK50" s="52" t="s">
        <v>15</v>
      </c>
      <c r="BL50" s="74">
        <f t="shared" si="5"/>
        <v>0</v>
      </c>
      <c r="BM50" s="53"/>
      <c r="BN50" s="53"/>
      <c r="BO50" s="112">
        <f t="shared" si="14"/>
        <v>0</v>
      </c>
      <c r="BR50" s="111"/>
      <c r="BS50" s="15"/>
      <c r="BT50" s="62" t="s">
        <v>82</v>
      </c>
      <c r="BU50" s="52" t="s">
        <v>15</v>
      </c>
      <c r="BV50" s="74">
        <f t="shared" si="6"/>
        <v>0</v>
      </c>
      <c r="BW50" s="53"/>
      <c r="BX50" s="53"/>
      <c r="BY50" s="112">
        <f t="shared" si="15"/>
        <v>0</v>
      </c>
      <c r="CB50" s="111"/>
      <c r="CC50" s="15"/>
      <c r="CD50" s="62" t="s">
        <v>82</v>
      </c>
      <c r="CE50" s="52" t="s">
        <v>15</v>
      </c>
      <c r="CF50" s="74">
        <f t="shared" si="7"/>
        <v>0</v>
      </c>
      <c r="CG50" s="53"/>
      <c r="CH50" s="53"/>
      <c r="CI50" s="112">
        <f t="shared" si="16"/>
        <v>0</v>
      </c>
    </row>
    <row r="51" spans="1:87" ht="25.5" customHeight="1">
      <c r="A51" s="13"/>
      <c r="B51" s="15"/>
      <c r="C51" s="62" t="s">
        <v>81</v>
      </c>
      <c r="D51" s="52" t="s">
        <v>29</v>
      </c>
      <c r="E51" s="53">
        <v>50640</v>
      </c>
      <c r="F51" s="53"/>
      <c r="G51" s="53"/>
      <c r="H51" s="53">
        <f>SUM(E51,F51)-G51</f>
        <v>50640</v>
      </c>
      <c r="J51" s="111"/>
      <c r="K51" s="15"/>
      <c r="L51" s="46" t="s">
        <v>81</v>
      </c>
      <c r="M51" s="32" t="s">
        <v>29</v>
      </c>
      <c r="N51" s="71">
        <f>SUM(H51)</f>
        <v>50640</v>
      </c>
      <c r="O51" s="1"/>
      <c r="P51" s="1"/>
      <c r="Q51" s="138">
        <f t="shared" si="9"/>
        <v>50640</v>
      </c>
      <c r="T51" s="111"/>
      <c r="U51" s="15"/>
      <c r="V51" s="46" t="s">
        <v>81</v>
      </c>
      <c r="W51" s="204" t="s">
        <v>29</v>
      </c>
      <c r="X51" s="71">
        <v>7640</v>
      </c>
      <c r="Y51" s="1"/>
      <c r="Z51" s="1"/>
      <c r="AA51" s="138">
        <f t="shared" si="10"/>
        <v>7640</v>
      </c>
      <c r="AD51" s="111"/>
      <c r="AE51" s="15"/>
      <c r="AF51" s="67" t="s">
        <v>81</v>
      </c>
      <c r="AG51" s="68" t="s">
        <v>29</v>
      </c>
      <c r="AH51" s="76">
        <f>SUM(AA51)</f>
        <v>7640</v>
      </c>
      <c r="AI51" s="58"/>
      <c r="AJ51" s="58"/>
      <c r="AK51" s="113">
        <f t="shared" si="11"/>
        <v>7640</v>
      </c>
      <c r="AN51" s="111"/>
      <c r="AO51" s="15"/>
      <c r="AP51" s="67" t="s">
        <v>81</v>
      </c>
      <c r="AQ51" s="68" t="s">
        <v>29</v>
      </c>
      <c r="AR51" s="76">
        <f>SUM(AK51)</f>
        <v>7640</v>
      </c>
      <c r="AS51" s="58"/>
      <c r="AT51" s="58"/>
      <c r="AU51" s="113">
        <f t="shared" si="12"/>
        <v>7640</v>
      </c>
      <c r="AX51" s="111"/>
      <c r="AY51" s="15"/>
      <c r="AZ51" s="67" t="s">
        <v>81</v>
      </c>
      <c r="BA51" s="68" t="s">
        <v>29</v>
      </c>
      <c r="BB51" s="76">
        <f>SUM(AU51)</f>
        <v>7640</v>
      </c>
      <c r="BC51" s="58"/>
      <c r="BD51" s="58"/>
      <c r="BE51" s="113">
        <f t="shared" si="13"/>
        <v>7640</v>
      </c>
      <c r="BH51" s="111"/>
      <c r="BI51" s="15"/>
      <c r="BJ51" s="67" t="s">
        <v>81</v>
      </c>
      <c r="BK51" s="68" t="s">
        <v>29</v>
      </c>
      <c r="BL51" s="76">
        <f>SUM(BE51)</f>
        <v>7640</v>
      </c>
      <c r="BM51" s="58"/>
      <c r="BN51" s="58"/>
      <c r="BO51" s="113">
        <f t="shared" si="14"/>
        <v>7640</v>
      </c>
      <c r="BR51" s="111"/>
      <c r="BS51" s="15"/>
      <c r="BT51" s="67" t="s">
        <v>81</v>
      </c>
      <c r="BU51" s="68" t="s">
        <v>29</v>
      </c>
      <c r="BV51" s="76">
        <f>SUM(BO51)</f>
        <v>7640</v>
      </c>
      <c r="BW51" s="58"/>
      <c r="BX51" s="58"/>
      <c r="BY51" s="113">
        <f t="shared" si="15"/>
        <v>7640</v>
      </c>
      <c r="CB51" s="111"/>
      <c r="CC51" s="15"/>
      <c r="CD51" s="67" t="s">
        <v>81</v>
      </c>
      <c r="CE51" s="68" t="s">
        <v>29</v>
      </c>
      <c r="CF51" s="76">
        <f>SUM(BY51)</f>
        <v>7640</v>
      </c>
      <c r="CG51" s="58"/>
      <c r="CH51" s="58"/>
      <c r="CI51" s="113">
        <f t="shared" si="16"/>
        <v>7640</v>
      </c>
    </row>
    <row r="52" spans="1:87" ht="25.5" customHeight="1">
      <c r="A52" s="13"/>
      <c r="B52" s="15"/>
      <c r="C52" s="62" t="s">
        <v>81</v>
      </c>
      <c r="D52" s="52"/>
      <c r="E52" s="53"/>
      <c r="F52" s="53"/>
      <c r="G52" s="53"/>
      <c r="H52" s="53"/>
      <c r="J52" s="111"/>
      <c r="K52" s="15"/>
      <c r="L52" s="46" t="s">
        <v>80</v>
      </c>
      <c r="M52" s="32" t="s">
        <v>31</v>
      </c>
      <c r="N52" s="71">
        <v>0</v>
      </c>
      <c r="O52" s="1">
        <v>1000</v>
      </c>
      <c r="P52" s="1"/>
      <c r="Q52" s="138">
        <f t="shared" si="9"/>
        <v>1000</v>
      </c>
      <c r="T52" s="111"/>
      <c r="U52" s="15"/>
      <c r="V52" s="46" t="s">
        <v>80</v>
      </c>
      <c r="W52" s="204" t="s">
        <v>31</v>
      </c>
      <c r="X52" s="71">
        <v>3972</v>
      </c>
      <c r="Y52" s="1"/>
      <c r="Z52" s="1"/>
      <c r="AA52" s="138">
        <f t="shared" si="10"/>
        <v>3972</v>
      </c>
      <c r="AD52" s="111"/>
      <c r="AE52" s="15"/>
      <c r="AF52" s="67" t="s">
        <v>81</v>
      </c>
      <c r="AG52" s="68" t="s">
        <v>29</v>
      </c>
      <c r="AH52" s="76">
        <f t="shared" si="2"/>
        <v>3972</v>
      </c>
      <c r="AI52" s="58"/>
      <c r="AJ52" s="58"/>
      <c r="AK52" s="113">
        <f t="shared" si="11"/>
        <v>3972</v>
      </c>
      <c r="AN52" s="111"/>
      <c r="AO52" s="15"/>
      <c r="AP52" s="67" t="s">
        <v>81</v>
      </c>
      <c r="AQ52" s="68" t="s">
        <v>29</v>
      </c>
      <c r="AR52" s="76">
        <f t="shared" si="3"/>
        <v>3972</v>
      </c>
      <c r="AS52" s="58"/>
      <c r="AT52" s="58"/>
      <c r="AU52" s="113">
        <f t="shared" si="12"/>
        <v>3972</v>
      </c>
      <c r="AX52" s="111"/>
      <c r="AY52" s="15"/>
      <c r="AZ52" s="67" t="s">
        <v>81</v>
      </c>
      <c r="BA52" s="68" t="s">
        <v>29</v>
      </c>
      <c r="BB52" s="76">
        <f t="shared" si="4"/>
        <v>3972</v>
      </c>
      <c r="BC52" s="58"/>
      <c r="BD52" s="58"/>
      <c r="BE52" s="113">
        <f t="shared" si="13"/>
        <v>3972</v>
      </c>
      <c r="BH52" s="111"/>
      <c r="BI52" s="15"/>
      <c r="BJ52" s="67" t="s">
        <v>81</v>
      </c>
      <c r="BK52" s="68" t="s">
        <v>29</v>
      </c>
      <c r="BL52" s="76">
        <f t="shared" si="5"/>
        <v>3972</v>
      </c>
      <c r="BM52" s="58"/>
      <c r="BN52" s="58"/>
      <c r="BO52" s="113">
        <f t="shared" si="14"/>
        <v>3972</v>
      </c>
      <c r="BR52" s="111"/>
      <c r="BS52" s="15"/>
      <c r="BT52" s="67" t="s">
        <v>81</v>
      </c>
      <c r="BU52" s="68" t="s">
        <v>29</v>
      </c>
      <c r="BV52" s="76">
        <f t="shared" si="6"/>
        <v>3972</v>
      </c>
      <c r="BW52" s="58"/>
      <c r="BX52" s="58"/>
      <c r="BY52" s="113">
        <f t="shared" si="15"/>
        <v>3972</v>
      </c>
      <c r="CB52" s="111"/>
      <c r="CC52" s="15"/>
      <c r="CD52" s="67" t="s">
        <v>81</v>
      </c>
      <c r="CE52" s="68" t="s">
        <v>29</v>
      </c>
      <c r="CF52" s="76">
        <f t="shared" si="7"/>
        <v>3972</v>
      </c>
      <c r="CG52" s="58"/>
      <c r="CH52" s="58"/>
      <c r="CI52" s="113">
        <f t="shared" si="16"/>
        <v>3972</v>
      </c>
    </row>
    <row r="53" spans="1:87" ht="19.5" customHeight="1">
      <c r="A53" s="13"/>
      <c r="B53" s="15">
        <v>75045</v>
      </c>
      <c r="C53" s="51"/>
      <c r="D53" s="52" t="s">
        <v>32</v>
      </c>
      <c r="E53" s="53">
        <f>E54+E55</f>
        <v>33000</v>
      </c>
      <c r="F53" s="53"/>
      <c r="G53" s="53"/>
      <c r="H53" s="53">
        <f>H54+H55</f>
        <v>33000</v>
      </c>
      <c r="J53" s="111"/>
      <c r="K53" s="29">
        <v>75045</v>
      </c>
      <c r="L53" s="29"/>
      <c r="M53" s="32" t="s">
        <v>32</v>
      </c>
      <c r="N53" s="71">
        <f t="shared" si="1"/>
        <v>33000</v>
      </c>
      <c r="O53" s="1">
        <f>SUM(O54:O55)</f>
        <v>0</v>
      </c>
      <c r="P53" s="1">
        <f>SUM(P54:P55)</f>
        <v>0</v>
      </c>
      <c r="Q53" s="138">
        <f>Q54+Q55</f>
        <v>33000</v>
      </c>
      <c r="T53" s="111"/>
      <c r="U53" s="29">
        <v>75045</v>
      </c>
      <c r="V53" s="29"/>
      <c r="W53" s="204" t="s">
        <v>32</v>
      </c>
      <c r="X53" s="71">
        <f>SUM(Q53)</f>
        <v>33000</v>
      </c>
      <c r="Y53" s="1"/>
      <c r="Z53" s="1">
        <f>SUM(Z54:Z55)</f>
        <v>9237</v>
      </c>
      <c r="AA53" s="138">
        <f>AA54+AA55</f>
        <v>23763</v>
      </c>
      <c r="AD53" s="111"/>
      <c r="AE53" s="29">
        <v>75045</v>
      </c>
      <c r="AF53" s="29"/>
      <c r="AG53" s="32" t="s">
        <v>32</v>
      </c>
      <c r="AH53" s="71">
        <f t="shared" si="2"/>
        <v>23763</v>
      </c>
      <c r="AI53" s="1">
        <f>SUM(AI54:AI55)</f>
        <v>0</v>
      </c>
      <c r="AJ53" s="1">
        <f>SUM(AJ54:AJ55)</f>
        <v>0</v>
      </c>
      <c r="AK53" s="138">
        <f>AK54+AK55</f>
        <v>23763</v>
      </c>
      <c r="AN53" s="111"/>
      <c r="AO53" s="29">
        <v>75045</v>
      </c>
      <c r="AP53" s="29"/>
      <c r="AQ53" s="32" t="s">
        <v>32</v>
      </c>
      <c r="AR53" s="71">
        <f t="shared" si="3"/>
        <v>23763</v>
      </c>
      <c r="AS53" s="1">
        <f>SUM(AS54:AS55)</f>
        <v>0</v>
      </c>
      <c r="AT53" s="1">
        <f>SUM(AT54:AT55)</f>
        <v>0</v>
      </c>
      <c r="AU53" s="138">
        <f>AU54+AU55</f>
        <v>23763</v>
      </c>
      <c r="AX53" s="111"/>
      <c r="AY53" s="29">
        <v>75045</v>
      </c>
      <c r="AZ53" s="29"/>
      <c r="BA53" s="32" t="s">
        <v>32</v>
      </c>
      <c r="BB53" s="71">
        <f t="shared" si="4"/>
        <v>23763</v>
      </c>
      <c r="BC53" s="1">
        <f>SUM(BC54:BC55)</f>
        <v>0</v>
      </c>
      <c r="BD53" s="1">
        <f>SUM(BD54:BD55)</f>
        <v>0</v>
      </c>
      <c r="BE53" s="138">
        <f>BE54+BE55</f>
        <v>23763</v>
      </c>
      <c r="BH53" s="111"/>
      <c r="BI53" s="29">
        <v>75045</v>
      </c>
      <c r="BJ53" s="29"/>
      <c r="BK53" s="32" t="s">
        <v>32</v>
      </c>
      <c r="BL53" s="71">
        <f t="shared" si="5"/>
        <v>23763</v>
      </c>
      <c r="BM53" s="1">
        <f>SUM(BM54:BM55)</f>
        <v>0</v>
      </c>
      <c r="BN53" s="1">
        <f>SUM(BN54:BN55)</f>
        <v>0</v>
      </c>
      <c r="BO53" s="138">
        <f>BO54+BO55</f>
        <v>23763</v>
      </c>
      <c r="BR53" s="111"/>
      <c r="BS53" s="29">
        <v>75045</v>
      </c>
      <c r="BT53" s="29"/>
      <c r="BU53" s="32" t="s">
        <v>32</v>
      </c>
      <c r="BV53" s="71">
        <f t="shared" si="6"/>
        <v>23763</v>
      </c>
      <c r="BW53" s="1">
        <f>SUM(BW54:BW55)</f>
        <v>0</v>
      </c>
      <c r="BX53" s="1">
        <f>SUM(BX54:BX55)</f>
        <v>0</v>
      </c>
      <c r="BY53" s="138">
        <f>BY54+BY55</f>
        <v>23763</v>
      </c>
      <c r="CB53" s="111"/>
      <c r="CC53" s="29">
        <v>75045</v>
      </c>
      <c r="CD53" s="29"/>
      <c r="CE53" s="32" t="s">
        <v>32</v>
      </c>
      <c r="CF53" s="71">
        <f t="shared" si="7"/>
        <v>23763</v>
      </c>
      <c r="CG53" s="1">
        <f>SUM(CG54:CG55)</f>
        <v>0</v>
      </c>
      <c r="CH53" s="1">
        <f>SUM(CH54:CH55)</f>
        <v>0</v>
      </c>
      <c r="CI53" s="138">
        <f>CI54+CI55</f>
        <v>23763</v>
      </c>
    </row>
    <row r="54" spans="1:87" ht="68.25" customHeight="1">
      <c r="A54" s="13"/>
      <c r="B54" s="15"/>
      <c r="C54" s="51">
        <v>2110</v>
      </c>
      <c r="D54" s="52" t="s">
        <v>64</v>
      </c>
      <c r="E54" s="53">
        <v>25000</v>
      </c>
      <c r="F54" s="53"/>
      <c r="G54" s="53"/>
      <c r="H54" s="53">
        <f>SUM(E54,F54)-G54</f>
        <v>25000</v>
      </c>
      <c r="J54" s="111"/>
      <c r="K54" s="15"/>
      <c r="L54" s="15">
        <v>2110</v>
      </c>
      <c r="M54" s="16" t="s">
        <v>64</v>
      </c>
      <c r="N54" s="86">
        <f t="shared" si="1"/>
        <v>25000</v>
      </c>
      <c r="O54" s="17"/>
      <c r="P54" s="17"/>
      <c r="Q54" s="116">
        <f>SUM(N54,O54)-P54</f>
        <v>25000</v>
      </c>
      <c r="T54" s="111"/>
      <c r="U54" s="15"/>
      <c r="V54" s="29">
        <v>2110</v>
      </c>
      <c r="W54" s="204" t="s">
        <v>64</v>
      </c>
      <c r="X54" s="71">
        <f>SUM(Q54)</f>
        <v>25000</v>
      </c>
      <c r="Y54" s="1"/>
      <c r="Z54" s="1">
        <v>5430</v>
      </c>
      <c r="AA54" s="138">
        <f>SUM(X54,Y54)-Z54</f>
        <v>19570</v>
      </c>
      <c r="AD54" s="111"/>
      <c r="AE54" s="15"/>
      <c r="AF54" s="59">
        <v>2110</v>
      </c>
      <c r="AG54" s="60" t="s">
        <v>64</v>
      </c>
      <c r="AH54" s="127">
        <f t="shared" si="2"/>
        <v>19570</v>
      </c>
      <c r="AI54" s="61"/>
      <c r="AJ54" s="61"/>
      <c r="AK54" s="114">
        <f>SUM(AH54,AI54)-AJ54</f>
        <v>19570</v>
      </c>
      <c r="AN54" s="111"/>
      <c r="AO54" s="15"/>
      <c r="AP54" s="59">
        <v>2110</v>
      </c>
      <c r="AQ54" s="60" t="s">
        <v>64</v>
      </c>
      <c r="AR54" s="127">
        <f t="shared" si="3"/>
        <v>19570</v>
      </c>
      <c r="AS54" s="61"/>
      <c r="AT54" s="61"/>
      <c r="AU54" s="114">
        <f>SUM(AR54,AS54)-AT54</f>
        <v>19570</v>
      </c>
      <c r="AX54" s="111"/>
      <c r="AY54" s="15"/>
      <c r="AZ54" s="59">
        <v>2110</v>
      </c>
      <c r="BA54" s="60" t="s">
        <v>64</v>
      </c>
      <c r="BB54" s="127">
        <f t="shared" si="4"/>
        <v>19570</v>
      </c>
      <c r="BC54" s="61"/>
      <c r="BD54" s="61"/>
      <c r="BE54" s="114">
        <f>SUM(BB54,BC54)-BD54</f>
        <v>19570</v>
      </c>
      <c r="BH54" s="111"/>
      <c r="BI54" s="15"/>
      <c r="BJ54" s="59">
        <v>2110</v>
      </c>
      <c r="BK54" s="60" t="s">
        <v>64</v>
      </c>
      <c r="BL54" s="127">
        <f t="shared" si="5"/>
        <v>19570</v>
      </c>
      <c r="BM54" s="61"/>
      <c r="BN54" s="61"/>
      <c r="BO54" s="114">
        <f>SUM(BL54,BM54)-BN54</f>
        <v>19570</v>
      </c>
      <c r="BR54" s="111"/>
      <c r="BS54" s="15"/>
      <c r="BT54" s="59">
        <v>2110</v>
      </c>
      <c r="BU54" s="60" t="s">
        <v>64</v>
      </c>
      <c r="BV54" s="127">
        <f t="shared" si="6"/>
        <v>19570</v>
      </c>
      <c r="BW54" s="61"/>
      <c r="BX54" s="61"/>
      <c r="BY54" s="114">
        <f>SUM(BV54,BW54)-BX54</f>
        <v>19570</v>
      </c>
      <c r="CB54" s="111"/>
      <c r="CC54" s="15"/>
      <c r="CD54" s="59">
        <v>2110</v>
      </c>
      <c r="CE54" s="60" t="s">
        <v>64</v>
      </c>
      <c r="CF54" s="127">
        <f t="shared" si="7"/>
        <v>19570</v>
      </c>
      <c r="CG54" s="61"/>
      <c r="CH54" s="61"/>
      <c r="CI54" s="114">
        <f>SUM(CF54,CG54)-CH54</f>
        <v>19570</v>
      </c>
    </row>
    <row r="55" spans="1:87" ht="58.5" customHeight="1" thickBot="1">
      <c r="A55" s="13"/>
      <c r="B55" s="15"/>
      <c r="C55" s="54">
        <v>2120</v>
      </c>
      <c r="D55" s="55" t="s">
        <v>24</v>
      </c>
      <c r="E55" s="56">
        <v>8000</v>
      </c>
      <c r="F55" s="56"/>
      <c r="G55" s="56"/>
      <c r="H55" s="56">
        <f>SUM(E55,F55)-G55</f>
        <v>8000</v>
      </c>
      <c r="J55" s="111"/>
      <c r="K55" s="15"/>
      <c r="L55" s="160">
        <v>2120</v>
      </c>
      <c r="M55" s="161" t="s">
        <v>24</v>
      </c>
      <c r="N55" s="162">
        <f t="shared" si="1"/>
        <v>8000</v>
      </c>
      <c r="O55" s="163"/>
      <c r="P55" s="163"/>
      <c r="Q55" s="164">
        <f>SUM(N55,O55)-P55</f>
        <v>8000</v>
      </c>
      <c r="T55" s="111"/>
      <c r="U55" s="15"/>
      <c r="V55" s="15">
        <v>2120</v>
      </c>
      <c r="W55" s="203" t="s">
        <v>24</v>
      </c>
      <c r="X55" s="86">
        <f>SUM(Q55)</f>
        <v>8000</v>
      </c>
      <c r="Y55" s="17"/>
      <c r="Z55" s="17">
        <v>3807</v>
      </c>
      <c r="AA55" s="116">
        <f>SUM(X55,Y55)-Z55</f>
        <v>4193</v>
      </c>
      <c r="AD55" s="111"/>
      <c r="AE55" s="15"/>
      <c r="AF55" s="75">
        <v>2120</v>
      </c>
      <c r="AG55" s="68" t="s">
        <v>24</v>
      </c>
      <c r="AH55" s="76">
        <f t="shared" si="2"/>
        <v>4193</v>
      </c>
      <c r="AI55" s="58"/>
      <c r="AJ55" s="58"/>
      <c r="AK55" s="113">
        <f>SUM(AH55,AI55)-AJ55</f>
        <v>4193</v>
      </c>
      <c r="AN55" s="111"/>
      <c r="AO55" s="15"/>
      <c r="AP55" s="75">
        <v>2120</v>
      </c>
      <c r="AQ55" s="68" t="s">
        <v>24</v>
      </c>
      <c r="AR55" s="76">
        <f t="shared" si="3"/>
        <v>4193</v>
      </c>
      <c r="AS55" s="58"/>
      <c r="AT55" s="58"/>
      <c r="AU55" s="113">
        <f>SUM(AR55,AS55)-AT55</f>
        <v>4193</v>
      </c>
      <c r="AX55" s="111"/>
      <c r="AY55" s="15"/>
      <c r="AZ55" s="75">
        <v>2120</v>
      </c>
      <c r="BA55" s="68" t="s">
        <v>24</v>
      </c>
      <c r="BB55" s="76">
        <f t="shared" si="4"/>
        <v>4193</v>
      </c>
      <c r="BC55" s="58"/>
      <c r="BD55" s="58"/>
      <c r="BE55" s="113">
        <f>SUM(BB55,BC55)-BD55</f>
        <v>4193</v>
      </c>
      <c r="BH55" s="111"/>
      <c r="BI55" s="15"/>
      <c r="BJ55" s="75">
        <v>2120</v>
      </c>
      <c r="BK55" s="68" t="s">
        <v>24</v>
      </c>
      <c r="BL55" s="76">
        <f t="shared" si="5"/>
        <v>4193</v>
      </c>
      <c r="BM55" s="58"/>
      <c r="BN55" s="58"/>
      <c r="BO55" s="113">
        <f>SUM(BL55,BM55)-BN55</f>
        <v>4193</v>
      </c>
      <c r="BR55" s="111"/>
      <c r="BS55" s="15"/>
      <c r="BT55" s="75">
        <v>2120</v>
      </c>
      <c r="BU55" s="68" t="s">
        <v>24</v>
      </c>
      <c r="BV55" s="76">
        <f t="shared" si="6"/>
        <v>4193</v>
      </c>
      <c r="BW55" s="58"/>
      <c r="BX55" s="58"/>
      <c r="BY55" s="113">
        <f>SUM(BV55,BW55)-BX55</f>
        <v>4193</v>
      </c>
      <c r="CB55" s="111"/>
      <c r="CC55" s="15"/>
      <c r="CD55" s="75">
        <v>2120</v>
      </c>
      <c r="CE55" s="68" t="s">
        <v>24</v>
      </c>
      <c r="CF55" s="76">
        <f t="shared" si="7"/>
        <v>4193</v>
      </c>
      <c r="CG55" s="58"/>
      <c r="CH55" s="58"/>
      <c r="CI55" s="113">
        <f>SUM(CF55,CG55)-CH55</f>
        <v>4193</v>
      </c>
    </row>
    <row r="56" spans="1:87" ht="29.25" customHeight="1" thickBot="1">
      <c r="A56" s="10">
        <v>754</v>
      </c>
      <c r="B56" s="22"/>
      <c r="C56" s="22"/>
      <c r="D56" s="23" t="s">
        <v>33</v>
      </c>
      <c r="E56" s="2">
        <f>E60</f>
        <v>12400</v>
      </c>
      <c r="F56" s="2"/>
      <c r="G56" s="2"/>
      <c r="H56" s="2">
        <f>SUM(H57,H60)</f>
        <v>12400</v>
      </c>
      <c r="J56" s="82">
        <v>754</v>
      </c>
      <c r="K56" s="78"/>
      <c r="L56" s="78"/>
      <c r="M56" s="79" t="s">
        <v>33</v>
      </c>
      <c r="N56" s="80">
        <f t="shared" si="1"/>
        <v>12400</v>
      </c>
      <c r="O56" s="80">
        <f>SUM(O60)</f>
        <v>0</v>
      </c>
      <c r="P56" s="80">
        <f>SUM(P60)</f>
        <v>0</v>
      </c>
      <c r="Q56" s="81">
        <f>SUM(Q57,Q60)</f>
        <v>12400</v>
      </c>
      <c r="T56" s="82">
        <v>754</v>
      </c>
      <c r="U56" s="78"/>
      <c r="V56" s="78"/>
      <c r="W56" s="205" t="s">
        <v>33</v>
      </c>
      <c r="X56" s="80">
        <f>SUM(X60)</f>
        <v>1982300</v>
      </c>
      <c r="Y56" s="80"/>
      <c r="Z56" s="80"/>
      <c r="AA56" s="81">
        <f>SUM(X56,Y56)-Z56</f>
        <v>1982300</v>
      </c>
      <c r="AD56" s="82">
        <v>754</v>
      </c>
      <c r="AE56" s="78"/>
      <c r="AF56" s="78"/>
      <c r="AG56" s="79" t="s">
        <v>33</v>
      </c>
      <c r="AH56" s="80">
        <f t="shared" si="2"/>
        <v>1982300</v>
      </c>
      <c r="AI56" s="80">
        <f>SUM(AI60)</f>
        <v>0</v>
      </c>
      <c r="AJ56" s="80">
        <f>SUM(AJ60)</f>
        <v>0</v>
      </c>
      <c r="AK56" s="81">
        <f>SUM(AK57,AK60)</f>
        <v>20000</v>
      </c>
      <c r="AN56" s="82">
        <v>754</v>
      </c>
      <c r="AO56" s="78"/>
      <c r="AP56" s="78"/>
      <c r="AQ56" s="79" t="s">
        <v>33</v>
      </c>
      <c r="AR56" s="80">
        <f t="shared" si="3"/>
        <v>20000</v>
      </c>
      <c r="AS56" s="80">
        <f>SUM(AS60)</f>
        <v>0</v>
      </c>
      <c r="AT56" s="80">
        <f>SUM(AT60)</f>
        <v>0</v>
      </c>
      <c r="AU56" s="81">
        <f>SUM(AU57,AU60)</f>
        <v>20000</v>
      </c>
      <c r="AX56" s="82">
        <v>754</v>
      </c>
      <c r="AY56" s="78"/>
      <c r="AZ56" s="78"/>
      <c r="BA56" s="79" t="s">
        <v>33</v>
      </c>
      <c r="BB56" s="80">
        <f t="shared" si="4"/>
        <v>20000</v>
      </c>
      <c r="BC56" s="80">
        <f>SUM(BC60)</f>
        <v>0</v>
      </c>
      <c r="BD56" s="80">
        <f>SUM(BD60)</f>
        <v>0</v>
      </c>
      <c r="BE56" s="81">
        <f>SUM(BE57,BE60)</f>
        <v>20000</v>
      </c>
      <c r="BH56" s="82">
        <v>754</v>
      </c>
      <c r="BI56" s="78"/>
      <c r="BJ56" s="78"/>
      <c r="BK56" s="79" t="s">
        <v>33</v>
      </c>
      <c r="BL56" s="80">
        <f t="shared" si="5"/>
        <v>20000</v>
      </c>
      <c r="BM56" s="80">
        <f>SUM(BM60)</f>
        <v>0</v>
      </c>
      <c r="BN56" s="80">
        <f>SUM(BN60)</f>
        <v>0</v>
      </c>
      <c r="BO56" s="81">
        <f>SUM(BO57,BO60)</f>
        <v>20000</v>
      </c>
      <c r="BR56" s="82">
        <v>754</v>
      </c>
      <c r="BS56" s="78"/>
      <c r="BT56" s="78"/>
      <c r="BU56" s="79" t="s">
        <v>33</v>
      </c>
      <c r="BV56" s="80">
        <f t="shared" si="6"/>
        <v>20000</v>
      </c>
      <c r="BW56" s="80">
        <f>SUM(BW60)</f>
        <v>0</v>
      </c>
      <c r="BX56" s="80">
        <f>SUM(BX60)</f>
        <v>0</v>
      </c>
      <c r="BY56" s="81">
        <f>SUM(BY57,BY60)</f>
        <v>20000</v>
      </c>
      <c r="CB56" s="82">
        <v>754</v>
      </c>
      <c r="CC56" s="78"/>
      <c r="CD56" s="78"/>
      <c r="CE56" s="79" t="s">
        <v>33</v>
      </c>
      <c r="CF56" s="80">
        <f t="shared" si="7"/>
        <v>20000</v>
      </c>
      <c r="CG56" s="80">
        <f>SUM(CG60)</f>
        <v>0</v>
      </c>
      <c r="CH56" s="80">
        <f>SUM(CH60)</f>
        <v>0</v>
      </c>
      <c r="CI56" s="81">
        <f>SUM(CI57,CI60)</f>
        <v>20000</v>
      </c>
    </row>
    <row r="57" spans="1:87" ht="38.25" customHeight="1" hidden="1">
      <c r="A57" s="13"/>
      <c r="B57" s="15">
        <v>75405</v>
      </c>
      <c r="C57" s="15"/>
      <c r="D57" s="16" t="s">
        <v>34</v>
      </c>
      <c r="E57" s="17">
        <f>SUM(E58:E59)</f>
        <v>0</v>
      </c>
      <c r="F57" s="17"/>
      <c r="G57" s="17"/>
      <c r="H57" s="17">
        <f>SUM(H58:H59)</f>
        <v>0</v>
      </c>
      <c r="J57" s="111"/>
      <c r="K57" s="15">
        <v>75405</v>
      </c>
      <c r="L57" s="59"/>
      <c r="M57" s="60" t="s">
        <v>34</v>
      </c>
      <c r="N57" s="89">
        <f t="shared" si="1"/>
        <v>0</v>
      </c>
      <c r="O57" s="61"/>
      <c r="P57" s="61"/>
      <c r="Q57" s="114">
        <f>SUM(Q58:Q59)</f>
        <v>0</v>
      </c>
      <c r="T57" s="111"/>
      <c r="U57" s="15">
        <v>75405</v>
      </c>
      <c r="V57" s="59"/>
      <c r="W57" s="208" t="s">
        <v>34</v>
      </c>
      <c r="X57" s="89">
        <f>SUM(Q57)</f>
        <v>0</v>
      </c>
      <c r="Y57" s="61"/>
      <c r="Z57" s="61"/>
      <c r="AA57" s="114">
        <f>SUM(AA58:AA59)</f>
        <v>0</v>
      </c>
      <c r="AD57" s="111"/>
      <c r="AE57" s="15">
        <v>75405</v>
      </c>
      <c r="AF57" s="59"/>
      <c r="AG57" s="60" t="s">
        <v>34</v>
      </c>
      <c r="AH57" s="89">
        <f t="shared" si="2"/>
        <v>0</v>
      </c>
      <c r="AI57" s="61"/>
      <c r="AJ57" s="61"/>
      <c r="AK57" s="114">
        <f>SUM(AK58:AK59)</f>
        <v>0</v>
      </c>
      <c r="AN57" s="111"/>
      <c r="AO57" s="15">
        <v>75405</v>
      </c>
      <c r="AP57" s="59"/>
      <c r="AQ57" s="60" t="s">
        <v>34</v>
      </c>
      <c r="AR57" s="89">
        <f t="shared" si="3"/>
        <v>0</v>
      </c>
      <c r="AS57" s="61"/>
      <c r="AT57" s="61"/>
      <c r="AU57" s="114">
        <f>SUM(AU58:AU59)</f>
        <v>0</v>
      </c>
      <c r="AX57" s="111"/>
      <c r="AY57" s="15">
        <v>75405</v>
      </c>
      <c r="AZ57" s="59"/>
      <c r="BA57" s="60" t="s">
        <v>34</v>
      </c>
      <c r="BB57" s="89">
        <f t="shared" si="4"/>
        <v>0</v>
      </c>
      <c r="BC57" s="61"/>
      <c r="BD57" s="61"/>
      <c r="BE57" s="114">
        <f>SUM(BE58:BE59)</f>
        <v>0</v>
      </c>
      <c r="BH57" s="111"/>
      <c r="BI57" s="15">
        <v>75405</v>
      </c>
      <c r="BJ57" s="59"/>
      <c r="BK57" s="60" t="s">
        <v>34</v>
      </c>
      <c r="BL57" s="89">
        <f t="shared" si="5"/>
        <v>0</v>
      </c>
      <c r="BM57" s="61"/>
      <c r="BN57" s="61"/>
      <c r="BO57" s="114">
        <f>SUM(BO58:BO59)</f>
        <v>0</v>
      </c>
      <c r="BR57" s="111"/>
      <c r="BS57" s="15">
        <v>75405</v>
      </c>
      <c r="BT57" s="59"/>
      <c r="BU57" s="60" t="s">
        <v>34</v>
      </c>
      <c r="BV57" s="89">
        <f t="shared" si="6"/>
        <v>0</v>
      </c>
      <c r="BW57" s="61"/>
      <c r="BX57" s="61"/>
      <c r="BY57" s="114">
        <f>SUM(BY58:BY59)</f>
        <v>0</v>
      </c>
      <c r="CB57" s="111"/>
      <c r="CC57" s="15">
        <v>75405</v>
      </c>
      <c r="CD57" s="59"/>
      <c r="CE57" s="60" t="s">
        <v>34</v>
      </c>
      <c r="CF57" s="89">
        <f t="shared" si="7"/>
        <v>0</v>
      </c>
      <c r="CG57" s="61"/>
      <c r="CH57" s="61"/>
      <c r="CI57" s="114">
        <f>SUM(CI58:CI59)</f>
        <v>0</v>
      </c>
    </row>
    <row r="58" spans="1:87" ht="51" customHeight="1" hidden="1">
      <c r="A58" s="13"/>
      <c r="B58" s="15"/>
      <c r="C58" s="14" t="s">
        <v>30</v>
      </c>
      <c r="D58" s="16" t="s">
        <v>31</v>
      </c>
      <c r="E58" s="17"/>
      <c r="F58" s="17"/>
      <c r="G58" s="17"/>
      <c r="H58" s="17"/>
      <c r="J58" s="111"/>
      <c r="K58" s="15"/>
      <c r="L58" s="62" t="s">
        <v>30</v>
      </c>
      <c r="M58" s="52" t="s">
        <v>31</v>
      </c>
      <c r="N58" s="88">
        <f t="shared" si="1"/>
        <v>0</v>
      </c>
      <c r="O58" s="53"/>
      <c r="P58" s="53"/>
      <c r="Q58" s="112"/>
      <c r="T58" s="111"/>
      <c r="U58" s="15"/>
      <c r="V58" s="62" t="s">
        <v>30</v>
      </c>
      <c r="W58" s="209" t="s">
        <v>31</v>
      </c>
      <c r="X58" s="88">
        <f>SUM(Q58)</f>
        <v>0</v>
      </c>
      <c r="Y58" s="53"/>
      <c r="Z58" s="53"/>
      <c r="AA58" s="112"/>
      <c r="AD58" s="111"/>
      <c r="AE58" s="15"/>
      <c r="AF58" s="62" t="s">
        <v>30</v>
      </c>
      <c r="AG58" s="52" t="s">
        <v>31</v>
      </c>
      <c r="AH58" s="88">
        <f t="shared" si="2"/>
        <v>0</v>
      </c>
      <c r="AI58" s="53"/>
      <c r="AJ58" s="53"/>
      <c r="AK58" s="112"/>
      <c r="AN58" s="111"/>
      <c r="AO58" s="15"/>
      <c r="AP58" s="62" t="s">
        <v>30</v>
      </c>
      <c r="AQ58" s="52" t="s">
        <v>31</v>
      </c>
      <c r="AR58" s="88">
        <f t="shared" si="3"/>
        <v>0</v>
      </c>
      <c r="AS58" s="53"/>
      <c r="AT58" s="53"/>
      <c r="AU58" s="112"/>
      <c r="AX58" s="111"/>
      <c r="AY58" s="15"/>
      <c r="AZ58" s="62" t="s">
        <v>30</v>
      </c>
      <c r="BA58" s="52" t="s">
        <v>31</v>
      </c>
      <c r="BB58" s="88">
        <f t="shared" si="4"/>
        <v>0</v>
      </c>
      <c r="BC58" s="53"/>
      <c r="BD58" s="53"/>
      <c r="BE58" s="112"/>
      <c r="BH58" s="111"/>
      <c r="BI58" s="15"/>
      <c r="BJ58" s="62" t="s">
        <v>30</v>
      </c>
      <c r="BK58" s="52" t="s">
        <v>31</v>
      </c>
      <c r="BL58" s="88">
        <f t="shared" si="5"/>
        <v>0</v>
      </c>
      <c r="BM58" s="53"/>
      <c r="BN58" s="53"/>
      <c r="BO58" s="112"/>
      <c r="BR58" s="111"/>
      <c r="BS58" s="15"/>
      <c r="BT58" s="62" t="s">
        <v>30</v>
      </c>
      <c r="BU58" s="52" t="s">
        <v>31</v>
      </c>
      <c r="BV58" s="88">
        <f t="shared" si="6"/>
        <v>0</v>
      </c>
      <c r="BW58" s="53"/>
      <c r="BX58" s="53"/>
      <c r="BY58" s="112"/>
      <c r="CB58" s="111"/>
      <c r="CC58" s="15"/>
      <c r="CD58" s="62" t="s">
        <v>30</v>
      </c>
      <c r="CE58" s="52" t="s">
        <v>31</v>
      </c>
      <c r="CF58" s="88">
        <f t="shared" si="7"/>
        <v>0</v>
      </c>
      <c r="CG58" s="53"/>
      <c r="CH58" s="53"/>
      <c r="CI58" s="112"/>
    </row>
    <row r="59" spans="1:87" ht="255" customHeight="1" hidden="1">
      <c r="A59" s="13"/>
      <c r="B59" s="15"/>
      <c r="C59" s="15">
        <v>211</v>
      </c>
      <c r="D59" s="16" t="s">
        <v>64</v>
      </c>
      <c r="E59" s="17"/>
      <c r="F59" s="17"/>
      <c r="G59" s="17"/>
      <c r="H59" s="17"/>
      <c r="J59" s="111"/>
      <c r="K59" s="15"/>
      <c r="L59" s="51">
        <v>211</v>
      </c>
      <c r="M59" s="52" t="s">
        <v>64</v>
      </c>
      <c r="N59" s="88">
        <f t="shared" si="1"/>
        <v>0</v>
      </c>
      <c r="O59" s="53"/>
      <c r="P59" s="53"/>
      <c r="Q59" s="112"/>
      <c r="T59" s="111"/>
      <c r="U59" s="15"/>
      <c r="V59" s="51">
        <v>211</v>
      </c>
      <c r="W59" s="209" t="s">
        <v>64</v>
      </c>
      <c r="X59" s="88">
        <f>SUM(Q59)</f>
        <v>0</v>
      </c>
      <c r="Y59" s="53"/>
      <c r="Z59" s="53"/>
      <c r="AA59" s="112"/>
      <c r="AD59" s="111"/>
      <c r="AE59" s="15"/>
      <c r="AF59" s="51">
        <v>211</v>
      </c>
      <c r="AG59" s="52" t="s">
        <v>64</v>
      </c>
      <c r="AH59" s="88">
        <f t="shared" si="2"/>
        <v>0</v>
      </c>
      <c r="AI59" s="53"/>
      <c r="AJ59" s="53"/>
      <c r="AK59" s="112"/>
      <c r="AN59" s="111"/>
      <c r="AO59" s="15"/>
      <c r="AP59" s="51">
        <v>211</v>
      </c>
      <c r="AQ59" s="52" t="s">
        <v>64</v>
      </c>
      <c r="AR59" s="88">
        <f t="shared" si="3"/>
        <v>0</v>
      </c>
      <c r="AS59" s="53"/>
      <c r="AT59" s="53"/>
      <c r="AU59" s="112"/>
      <c r="AX59" s="111"/>
      <c r="AY59" s="15"/>
      <c r="AZ59" s="51">
        <v>211</v>
      </c>
      <c r="BA59" s="52" t="s">
        <v>64</v>
      </c>
      <c r="BB59" s="88">
        <f t="shared" si="4"/>
        <v>0</v>
      </c>
      <c r="BC59" s="53"/>
      <c r="BD59" s="53"/>
      <c r="BE59" s="112"/>
      <c r="BH59" s="111"/>
      <c r="BI59" s="15"/>
      <c r="BJ59" s="51">
        <v>211</v>
      </c>
      <c r="BK59" s="52" t="s">
        <v>64</v>
      </c>
      <c r="BL59" s="88">
        <f t="shared" si="5"/>
        <v>0</v>
      </c>
      <c r="BM59" s="53"/>
      <c r="BN59" s="53"/>
      <c r="BO59" s="112"/>
      <c r="BR59" s="111"/>
      <c r="BS59" s="15"/>
      <c r="BT59" s="51">
        <v>211</v>
      </c>
      <c r="BU59" s="52" t="s">
        <v>64</v>
      </c>
      <c r="BV59" s="88">
        <f t="shared" si="6"/>
        <v>0</v>
      </c>
      <c r="BW59" s="53"/>
      <c r="BX59" s="53"/>
      <c r="BY59" s="112"/>
      <c r="CB59" s="111"/>
      <c r="CC59" s="15"/>
      <c r="CD59" s="51">
        <v>211</v>
      </c>
      <c r="CE59" s="52" t="s">
        <v>64</v>
      </c>
      <c r="CF59" s="88">
        <f t="shared" si="7"/>
        <v>0</v>
      </c>
      <c r="CG59" s="53"/>
      <c r="CH59" s="53"/>
      <c r="CI59" s="112"/>
    </row>
    <row r="60" spans="1:87" ht="27.75" customHeight="1">
      <c r="A60" s="13"/>
      <c r="B60" s="15">
        <v>75411</v>
      </c>
      <c r="C60" s="59"/>
      <c r="D60" s="60" t="s">
        <v>35</v>
      </c>
      <c r="E60" s="61">
        <f>E62</f>
        <v>12400</v>
      </c>
      <c r="F60" s="61"/>
      <c r="G60" s="61"/>
      <c r="H60" s="61">
        <f>SUM(H62:H62)</f>
        <v>12400</v>
      </c>
      <c r="J60" s="111"/>
      <c r="K60" s="33">
        <v>75411</v>
      </c>
      <c r="L60" s="54"/>
      <c r="M60" s="55" t="s">
        <v>35</v>
      </c>
      <c r="N60" s="128">
        <f t="shared" si="1"/>
        <v>12400</v>
      </c>
      <c r="O60" s="56">
        <f>SUM(O62)</f>
        <v>0</v>
      </c>
      <c r="P60" s="56">
        <f>SUM(P62)</f>
        <v>0</v>
      </c>
      <c r="Q60" s="115">
        <f>SUM(Q62:Q62)</f>
        <v>12400</v>
      </c>
      <c r="T60" s="111"/>
      <c r="U60" s="33">
        <v>75411</v>
      </c>
      <c r="V60" s="54"/>
      <c r="W60" s="210" t="s">
        <v>35</v>
      </c>
      <c r="X60" s="128">
        <f>SUM(X61:X62)</f>
        <v>1982300</v>
      </c>
      <c r="Y60" s="128"/>
      <c r="Z60" s="128"/>
      <c r="AA60" s="223">
        <f>SUM(AA61:AA62)</f>
        <v>1982300</v>
      </c>
      <c r="AD60" s="111"/>
      <c r="AE60" s="33">
        <v>75411</v>
      </c>
      <c r="AF60" s="54"/>
      <c r="AG60" s="55" t="s">
        <v>35</v>
      </c>
      <c r="AH60" s="128">
        <f t="shared" si="2"/>
        <v>1982300</v>
      </c>
      <c r="AI60" s="56">
        <f>SUM(AI62)</f>
        <v>0</v>
      </c>
      <c r="AJ60" s="56">
        <f>SUM(AJ62)</f>
        <v>0</v>
      </c>
      <c r="AK60" s="115">
        <f>SUM(AK62:AK62)</f>
        <v>20000</v>
      </c>
      <c r="AN60" s="111"/>
      <c r="AO60" s="33">
        <v>75411</v>
      </c>
      <c r="AP60" s="54"/>
      <c r="AQ60" s="55" t="s">
        <v>35</v>
      </c>
      <c r="AR60" s="128">
        <f t="shared" si="3"/>
        <v>20000</v>
      </c>
      <c r="AS60" s="56">
        <f>SUM(AS62)</f>
        <v>0</v>
      </c>
      <c r="AT60" s="56">
        <f>SUM(AT62)</f>
        <v>0</v>
      </c>
      <c r="AU60" s="115">
        <f>SUM(AU62:AU62)</f>
        <v>20000</v>
      </c>
      <c r="AX60" s="111"/>
      <c r="AY60" s="33">
        <v>75411</v>
      </c>
      <c r="AZ60" s="54"/>
      <c r="BA60" s="55" t="s">
        <v>35</v>
      </c>
      <c r="BB60" s="128">
        <f t="shared" si="4"/>
        <v>20000</v>
      </c>
      <c r="BC60" s="56">
        <f>SUM(BC62)</f>
        <v>0</v>
      </c>
      <c r="BD60" s="56">
        <f>SUM(BD62)</f>
        <v>0</v>
      </c>
      <c r="BE60" s="115">
        <f>SUM(BE62:BE62)</f>
        <v>20000</v>
      </c>
      <c r="BH60" s="111"/>
      <c r="BI60" s="33">
        <v>75411</v>
      </c>
      <c r="BJ60" s="54"/>
      <c r="BK60" s="55" t="s">
        <v>35</v>
      </c>
      <c r="BL60" s="128">
        <f t="shared" si="5"/>
        <v>20000</v>
      </c>
      <c r="BM60" s="56">
        <f>SUM(BM62)</f>
        <v>0</v>
      </c>
      <c r="BN60" s="56">
        <f>SUM(BN62)</f>
        <v>0</v>
      </c>
      <c r="BO60" s="115">
        <f>SUM(BO62:BO62)</f>
        <v>20000</v>
      </c>
      <c r="BR60" s="111"/>
      <c r="BS60" s="33">
        <v>75411</v>
      </c>
      <c r="BT60" s="54"/>
      <c r="BU60" s="55" t="s">
        <v>35</v>
      </c>
      <c r="BV60" s="128">
        <f t="shared" si="6"/>
        <v>20000</v>
      </c>
      <c r="BW60" s="56">
        <f>SUM(BW62)</f>
        <v>0</v>
      </c>
      <c r="BX60" s="56">
        <f>SUM(BX62)</f>
        <v>0</v>
      </c>
      <c r="BY60" s="115">
        <f>SUM(BY62:BY62)</f>
        <v>20000</v>
      </c>
      <c r="CB60" s="111"/>
      <c r="CC60" s="33">
        <v>75411</v>
      </c>
      <c r="CD60" s="54"/>
      <c r="CE60" s="55" t="s">
        <v>35</v>
      </c>
      <c r="CF60" s="128">
        <f t="shared" si="7"/>
        <v>20000</v>
      </c>
      <c r="CG60" s="56">
        <f>SUM(CG62)</f>
        <v>0</v>
      </c>
      <c r="CH60" s="56">
        <f>SUM(CH62)</f>
        <v>0</v>
      </c>
      <c r="CI60" s="115">
        <f>SUM(CI62:CI62)</f>
        <v>20000</v>
      </c>
    </row>
    <row r="61" spans="1:87" ht="63.75" customHeight="1">
      <c r="A61" s="13"/>
      <c r="B61" s="15"/>
      <c r="C61" s="54">
        <v>2110</v>
      </c>
      <c r="D61" s="55" t="s">
        <v>64</v>
      </c>
      <c r="E61" s="56">
        <v>1944600</v>
      </c>
      <c r="F61" s="56"/>
      <c r="G61" s="56"/>
      <c r="H61" s="56">
        <f>SUM(E61,F61)-G61</f>
        <v>1944600</v>
      </c>
      <c r="J61" s="111"/>
      <c r="K61" s="15"/>
      <c r="L61" s="15">
        <v>2110</v>
      </c>
      <c r="M61" s="16" t="s">
        <v>64</v>
      </c>
      <c r="N61" s="86">
        <f>SUM(H61)</f>
        <v>1944600</v>
      </c>
      <c r="O61" s="17"/>
      <c r="P61" s="17"/>
      <c r="Q61" s="116">
        <f>SUM(N61,O61)-P61</f>
        <v>1944600</v>
      </c>
      <c r="T61" s="120"/>
      <c r="U61" s="33"/>
      <c r="V61" s="33">
        <v>2110</v>
      </c>
      <c r="W61" s="211" t="s">
        <v>64</v>
      </c>
      <c r="X61" s="72">
        <v>1962300</v>
      </c>
      <c r="Y61" s="45"/>
      <c r="Z61" s="45"/>
      <c r="AA61" s="121">
        <f>SUM(X61,Y61)-Z61</f>
        <v>1962300</v>
      </c>
      <c r="AD61" s="111"/>
      <c r="AE61" s="15"/>
      <c r="AF61" s="15">
        <v>2110</v>
      </c>
      <c r="AG61" s="16" t="s">
        <v>64</v>
      </c>
      <c r="AH61" s="86">
        <f>SUM(AA61)</f>
        <v>1962300</v>
      </c>
      <c r="AI61" s="17"/>
      <c r="AJ61" s="17"/>
      <c r="AK61" s="116">
        <f>SUM(AH61,AI61)-AJ61</f>
        <v>1962300</v>
      </c>
      <c r="AN61" s="111"/>
      <c r="AO61" s="15"/>
      <c r="AP61" s="15">
        <v>2110</v>
      </c>
      <c r="AQ61" s="16" t="s">
        <v>64</v>
      </c>
      <c r="AR61" s="86">
        <f>SUM(AK61)</f>
        <v>1962300</v>
      </c>
      <c r="AS61" s="17"/>
      <c r="AT61" s="17"/>
      <c r="AU61" s="116">
        <f>SUM(AR61,AS61)-AT61</f>
        <v>1962300</v>
      </c>
      <c r="AX61" s="111"/>
      <c r="AY61" s="15"/>
      <c r="AZ61" s="15">
        <v>2110</v>
      </c>
      <c r="BA61" s="16" t="s">
        <v>64</v>
      </c>
      <c r="BB61" s="86">
        <f>SUM(AU61)</f>
        <v>1962300</v>
      </c>
      <c r="BC61" s="17"/>
      <c r="BD61" s="17"/>
      <c r="BE61" s="116">
        <f>SUM(BB61,BC61)-BD61</f>
        <v>1962300</v>
      </c>
      <c r="BH61" s="111"/>
      <c r="BI61" s="15"/>
      <c r="BJ61" s="15">
        <v>2110</v>
      </c>
      <c r="BK61" s="16" t="s">
        <v>64</v>
      </c>
      <c r="BL61" s="86">
        <f>SUM(BE61)</f>
        <v>1962300</v>
      </c>
      <c r="BM61" s="17"/>
      <c r="BN61" s="17"/>
      <c r="BO61" s="116">
        <f>SUM(BL61,BM61)-BN61</f>
        <v>1962300</v>
      </c>
      <c r="BR61" s="111"/>
      <c r="BS61" s="15"/>
      <c r="BT61" s="15">
        <v>2110</v>
      </c>
      <c r="BU61" s="16" t="s">
        <v>64</v>
      </c>
      <c r="BV61" s="86">
        <f>SUM(BO61)</f>
        <v>1962300</v>
      </c>
      <c r="BW61" s="17"/>
      <c r="BX61" s="17"/>
      <c r="BY61" s="116">
        <f>SUM(BV61,BW61)-BX61</f>
        <v>1962300</v>
      </c>
      <c r="CB61" s="111"/>
      <c r="CC61" s="15"/>
      <c r="CD61" s="15">
        <v>2110</v>
      </c>
      <c r="CE61" s="16" t="s">
        <v>64</v>
      </c>
      <c r="CF61" s="86">
        <f>SUM(BY61)</f>
        <v>1962300</v>
      </c>
      <c r="CG61" s="17"/>
      <c r="CH61" s="17"/>
      <c r="CI61" s="116">
        <f>SUM(CF61,CG61)-CH61</f>
        <v>1962300</v>
      </c>
    </row>
    <row r="62" spans="1:87" ht="57.75" customHeight="1" thickBot="1">
      <c r="A62" s="13"/>
      <c r="B62" s="15"/>
      <c r="C62" s="29">
        <v>2110</v>
      </c>
      <c r="D62" s="32" t="s">
        <v>64</v>
      </c>
      <c r="E62" s="1">
        <v>12400</v>
      </c>
      <c r="F62" s="1"/>
      <c r="G62" s="1"/>
      <c r="H62" s="1">
        <f>SUM(E62,F62)-G62</f>
        <v>12400</v>
      </c>
      <c r="J62" s="111"/>
      <c r="K62" s="83"/>
      <c r="L62" s="75">
        <v>2110</v>
      </c>
      <c r="M62" s="96" t="s">
        <v>64</v>
      </c>
      <c r="N62" s="76">
        <f>SUM(H62)</f>
        <v>12400</v>
      </c>
      <c r="O62" s="58"/>
      <c r="P62" s="58"/>
      <c r="Q62" s="113">
        <f>SUM(N62,O62)-P62</f>
        <v>12400</v>
      </c>
      <c r="T62" s="111"/>
      <c r="U62" s="83"/>
      <c r="V62" s="15">
        <v>2310</v>
      </c>
      <c r="W62" s="212" t="s">
        <v>121</v>
      </c>
      <c r="X62" s="86">
        <v>20000</v>
      </c>
      <c r="Y62" s="187"/>
      <c r="Z62" s="17"/>
      <c r="AA62" s="116">
        <f>SUM(X62,Y62)-Z62</f>
        <v>20000</v>
      </c>
      <c r="AD62" s="111"/>
      <c r="AE62" s="83"/>
      <c r="AF62" s="75">
        <v>2110</v>
      </c>
      <c r="AG62" s="96" t="s">
        <v>64</v>
      </c>
      <c r="AH62" s="76">
        <f>SUM(AA62)</f>
        <v>20000</v>
      </c>
      <c r="AI62" s="58"/>
      <c r="AJ62" s="58"/>
      <c r="AK62" s="113">
        <f>SUM(AH62,AI62)-AJ62</f>
        <v>20000</v>
      </c>
      <c r="AN62" s="111"/>
      <c r="AO62" s="83"/>
      <c r="AP62" s="75">
        <v>2110</v>
      </c>
      <c r="AQ62" s="96" t="s">
        <v>64</v>
      </c>
      <c r="AR62" s="76">
        <f>SUM(AK62)</f>
        <v>20000</v>
      </c>
      <c r="AS62" s="58"/>
      <c r="AT62" s="58"/>
      <c r="AU62" s="113">
        <f>SUM(AR62,AS62)-AT62</f>
        <v>20000</v>
      </c>
      <c r="AX62" s="111"/>
      <c r="AY62" s="83"/>
      <c r="AZ62" s="75">
        <v>2110</v>
      </c>
      <c r="BA62" s="96" t="s">
        <v>64</v>
      </c>
      <c r="BB62" s="76">
        <f>SUM(AU62)</f>
        <v>20000</v>
      </c>
      <c r="BC62" s="58"/>
      <c r="BD62" s="58"/>
      <c r="BE62" s="113">
        <f>SUM(BB62,BC62)-BD62</f>
        <v>20000</v>
      </c>
      <c r="BH62" s="111"/>
      <c r="BI62" s="83"/>
      <c r="BJ62" s="75">
        <v>2110</v>
      </c>
      <c r="BK62" s="96" t="s">
        <v>64</v>
      </c>
      <c r="BL62" s="76">
        <f>SUM(BE62)</f>
        <v>20000</v>
      </c>
      <c r="BM62" s="58"/>
      <c r="BN62" s="58"/>
      <c r="BO62" s="113">
        <f>SUM(BL62,BM62)-BN62</f>
        <v>20000</v>
      </c>
      <c r="BR62" s="111"/>
      <c r="BS62" s="83"/>
      <c r="BT62" s="75">
        <v>2110</v>
      </c>
      <c r="BU62" s="96" t="s">
        <v>64</v>
      </c>
      <c r="BV62" s="76">
        <f>SUM(BO62)</f>
        <v>20000</v>
      </c>
      <c r="BW62" s="58"/>
      <c r="BX62" s="58"/>
      <c r="BY62" s="113">
        <f>SUM(BV62,BW62)-BX62</f>
        <v>20000</v>
      </c>
      <c r="CB62" s="111"/>
      <c r="CC62" s="83"/>
      <c r="CD62" s="75">
        <v>2110</v>
      </c>
      <c r="CE62" s="96" t="s">
        <v>64</v>
      </c>
      <c r="CF62" s="76">
        <f>SUM(BY62)</f>
        <v>20000</v>
      </c>
      <c r="CG62" s="58"/>
      <c r="CH62" s="58"/>
      <c r="CI62" s="113">
        <f>SUM(CF62,CG62)-CH62</f>
        <v>20000</v>
      </c>
    </row>
    <row r="63" spans="1:87" ht="39.75" customHeight="1" thickBot="1">
      <c r="A63" s="10">
        <v>756</v>
      </c>
      <c r="B63" s="22"/>
      <c r="C63" s="22"/>
      <c r="D63" s="23" t="s">
        <v>36</v>
      </c>
      <c r="E63" s="2">
        <f>E64+E66</f>
        <v>3729463</v>
      </c>
      <c r="F63" s="2"/>
      <c r="G63" s="2"/>
      <c r="H63" s="2">
        <f>SUM(H64,H66)</f>
        <v>3729463</v>
      </c>
      <c r="J63" s="91">
        <v>756</v>
      </c>
      <c r="K63" s="78"/>
      <c r="L63" s="92"/>
      <c r="M63" s="79" t="s">
        <v>36</v>
      </c>
      <c r="N63" s="80">
        <f t="shared" si="1"/>
        <v>3729463</v>
      </c>
      <c r="O63" s="80">
        <f>SUM(O64,O66)</f>
        <v>0</v>
      </c>
      <c r="P63" s="80">
        <f>SUM(P64,P66)</f>
        <v>0</v>
      </c>
      <c r="Q63" s="81">
        <f>SUM(Q64,Q66)</f>
        <v>3729463</v>
      </c>
      <c r="T63" s="91">
        <v>756</v>
      </c>
      <c r="U63" s="78"/>
      <c r="V63" s="78"/>
      <c r="W63" s="205" t="s">
        <v>36</v>
      </c>
      <c r="X63" s="80">
        <f>SUM(X64,X66)</f>
        <v>3815745</v>
      </c>
      <c r="Y63" s="80">
        <f>SUM(Y64,Y66)</f>
        <v>700000</v>
      </c>
      <c r="Z63" s="80"/>
      <c r="AA63" s="81">
        <f>SUM(AA64,AA66)</f>
        <v>4515745</v>
      </c>
      <c r="AD63" s="91">
        <v>756</v>
      </c>
      <c r="AE63" s="78"/>
      <c r="AF63" s="78"/>
      <c r="AG63" s="79" t="s">
        <v>36</v>
      </c>
      <c r="AH63" s="80">
        <f t="shared" si="2"/>
        <v>4515745</v>
      </c>
      <c r="AI63" s="80">
        <f>SUM(AI64,AI66)</f>
        <v>0</v>
      </c>
      <c r="AJ63" s="80">
        <f>SUM(AJ64,AJ66)</f>
        <v>0</v>
      </c>
      <c r="AK63" s="81">
        <f>SUM(AK64,AK66)</f>
        <v>1844518</v>
      </c>
      <c r="AN63" s="91">
        <v>756</v>
      </c>
      <c r="AO63" s="78"/>
      <c r="AP63" s="78"/>
      <c r="AQ63" s="79" t="s">
        <v>36</v>
      </c>
      <c r="AR63" s="80">
        <f t="shared" si="3"/>
        <v>1844518</v>
      </c>
      <c r="AS63" s="80">
        <f>SUM(AS64,AS66)</f>
        <v>0</v>
      </c>
      <c r="AT63" s="80">
        <f>SUM(AT64,AT66)</f>
        <v>0</v>
      </c>
      <c r="AU63" s="81">
        <f>SUM(AU64,AU66)</f>
        <v>1844518</v>
      </c>
      <c r="AX63" s="91">
        <v>756</v>
      </c>
      <c r="AY63" s="78"/>
      <c r="AZ63" s="78"/>
      <c r="BA63" s="79" t="s">
        <v>36</v>
      </c>
      <c r="BB63" s="80">
        <f t="shared" si="4"/>
        <v>1844518</v>
      </c>
      <c r="BC63" s="80">
        <f>SUM(BC64,BC66)</f>
        <v>0</v>
      </c>
      <c r="BD63" s="80">
        <f>SUM(BD64,BD66)</f>
        <v>0</v>
      </c>
      <c r="BE63" s="81">
        <f>SUM(BE64,BE66)</f>
        <v>1844518</v>
      </c>
      <c r="BH63" s="91">
        <v>756</v>
      </c>
      <c r="BI63" s="78"/>
      <c r="BJ63" s="78"/>
      <c r="BK63" s="79" t="s">
        <v>36</v>
      </c>
      <c r="BL63" s="80">
        <f t="shared" si="5"/>
        <v>1844518</v>
      </c>
      <c r="BM63" s="80">
        <f>SUM(BM64,BM66)</f>
        <v>0</v>
      </c>
      <c r="BN63" s="80">
        <f>SUM(BN64,BN66)</f>
        <v>0</v>
      </c>
      <c r="BO63" s="81">
        <f>SUM(BO64,BO66)</f>
        <v>1844518</v>
      </c>
      <c r="BR63" s="91">
        <v>756</v>
      </c>
      <c r="BS63" s="78"/>
      <c r="BT63" s="78"/>
      <c r="BU63" s="79" t="s">
        <v>36</v>
      </c>
      <c r="BV63" s="80">
        <f t="shared" si="6"/>
        <v>1844518</v>
      </c>
      <c r="BW63" s="80">
        <f>SUM(BW64,BW66)</f>
        <v>0</v>
      </c>
      <c r="BX63" s="80">
        <f>SUM(BX64,BX66)</f>
        <v>0</v>
      </c>
      <c r="BY63" s="81">
        <f>SUM(BY64,BY66)</f>
        <v>1844518</v>
      </c>
      <c r="CB63" s="91">
        <v>756</v>
      </c>
      <c r="CC63" s="78"/>
      <c r="CD63" s="78"/>
      <c r="CE63" s="79" t="s">
        <v>36</v>
      </c>
      <c r="CF63" s="80">
        <f t="shared" si="7"/>
        <v>1844518</v>
      </c>
      <c r="CG63" s="80">
        <f>SUM(CG64,CG66)</f>
        <v>0</v>
      </c>
      <c r="CH63" s="80">
        <f>SUM(CH64,CH66)</f>
        <v>0</v>
      </c>
      <c r="CI63" s="81">
        <f>SUM(CI64,CI66)</f>
        <v>1844518</v>
      </c>
    </row>
    <row r="64" spans="1:87" ht="44.25" customHeight="1">
      <c r="A64" s="13"/>
      <c r="B64" s="15">
        <v>75618</v>
      </c>
      <c r="C64" s="48"/>
      <c r="D64" s="49" t="s">
        <v>83</v>
      </c>
      <c r="E64" s="50">
        <f>E65</f>
        <v>1058236</v>
      </c>
      <c r="F64" s="50"/>
      <c r="G64" s="50"/>
      <c r="H64" s="50">
        <f>SUM(H65)</f>
        <v>1058236</v>
      </c>
      <c r="J64" s="118"/>
      <c r="K64" s="122">
        <v>75618</v>
      </c>
      <c r="L64" s="122"/>
      <c r="M64" s="134" t="s">
        <v>83</v>
      </c>
      <c r="N64" s="124">
        <f t="shared" si="1"/>
        <v>1058236</v>
      </c>
      <c r="O64" s="125">
        <f>SUM(O65)</f>
        <v>0</v>
      </c>
      <c r="P64" s="125">
        <f>SUM(P65)</f>
        <v>0</v>
      </c>
      <c r="Q64" s="126">
        <f>SUM(Q65)</f>
        <v>1058236</v>
      </c>
      <c r="T64" s="118"/>
      <c r="U64" s="122">
        <v>75618</v>
      </c>
      <c r="V64" s="122"/>
      <c r="W64" s="213" t="s">
        <v>83</v>
      </c>
      <c r="X64" s="124">
        <f>SUM(Q64)</f>
        <v>1058236</v>
      </c>
      <c r="Y64" s="124">
        <f>SUM(Y65)</f>
        <v>700000</v>
      </c>
      <c r="Z64" s="125"/>
      <c r="AA64" s="126">
        <f>SUM(AA65)</f>
        <v>1758236</v>
      </c>
      <c r="AD64" s="118"/>
      <c r="AE64" s="122">
        <v>75618</v>
      </c>
      <c r="AF64" s="122"/>
      <c r="AG64" s="134" t="s">
        <v>83</v>
      </c>
      <c r="AH64" s="124">
        <f t="shared" si="2"/>
        <v>1758236</v>
      </c>
      <c r="AI64" s="125">
        <f>SUM(AI65)</f>
        <v>0</v>
      </c>
      <c r="AJ64" s="125">
        <f>SUM(AJ65)</f>
        <v>0</v>
      </c>
      <c r="AK64" s="126">
        <f>SUM(AK65)</f>
        <v>1758236</v>
      </c>
      <c r="AN64" s="118"/>
      <c r="AO64" s="122">
        <v>75618</v>
      </c>
      <c r="AP64" s="122"/>
      <c r="AQ64" s="134" t="s">
        <v>83</v>
      </c>
      <c r="AR64" s="124">
        <f t="shared" si="3"/>
        <v>1758236</v>
      </c>
      <c r="AS64" s="125">
        <f>SUM(AS65)</f>
        <v>0</v>
      </c>
      <c r="AT64" s="125">
        <f>SUM(AT65)</f>
        <v>0</v>
      </c>
      <c r="AU64" s="126">
        <f>SUM(AU65)</f>
        <v>1758236</v>
      </c>
      <c r="AX64" s="118"/>
      <c r="AY64" s="122">
        <v>75618</v>
      </c>
      <c r="AZ64" s="122"/>
      <c r="BA64" s="134" t="s">
        <v>83</v>
      </c>
      <c r="BB64" s="124">
        <f t="shared" si="4"/>
        <v>1758236</v>
      </c>
      <c r="BC64" s="125">
        <f>SUM(BC65)</f>
        <v>0</v>
      </c>
      <c r="BD64" s="125">
        <f>SUM(BD65)</f>
        <v>0</v>
      </c>
      <c r="BE64" s="126">
        <f>SUM(BE65)</f>
        <v>1758236</v>
      </c>
      <c r="BH64" s="118"/>
      <c r="BI64" s="122">
        <v>75618</v>
      </c>
      <c r="BJ64" s="122"/>
      <c r="BK64" s="134" t="s">
        <v>83</v>
      </c>
      <c r="BL64" s="124">
        <f t="shared" si="5"/>
        <v>1758236</v>
      </c>
      <c r="BM64" s="125">
        <f>SUM(BM65)</f>
        <v>0</v>
      </c>
      <c r="BN64" s="125">
        <f>SUM(BN65)</f>
        <v>0</v>
      </c>
      <c r="BO64" s="126">
        <f>SUM(BO65)</f>
        <v>1758236</v>
      </c>
      <c r="BR64" s="118"/>
      <c r="BS64" s="122">
        <v>75618</v>
      </c>
      <c r="BT64" s="122"/>
      <c r="BU64" s="134" t="s">
        <v>83</v>
      </c>
      <c r="BV64" s="124">
        <f t="shared" si="6"/>
        <v>1758236</v>
      </c>
      <c r="BW64" s="125">
        <f>SUM(BW65)</f>
        <v>0</v>
      </c>
      <c r="BX64" s="125">
        <f>SUM(BX65)</f>
        <v>0</v>
      </c>
      <c r="BY64" s="126">
        <f>SUM(BY65)</f>
        <v>1758236</v>
      </c>
      <c r="CB64" s="118"/>
      <c r="CC64" s="122">
        <v>75618</v>
      </c>
      <c r="CD64" s="122"/>
      <c r="CE64" s="134" t="s">
        <v>83</v>
      </c>
      <c r="CF64" s="124">
        <f t="shared" si="7"/>
        <v>1758236</v>
      </c>
      <c r="CG64" s="125">
        <f>SUM(CG65)</f>
        <v>0</v>
      </c>
      <c r="CH64" s="125">
        <f>SUM(CH65)</f>
        <v>0</v>
      </c>
      <c r="CI64" s="126">
        <f>SUM(CI65)</f>
        <v>1758236</v>
      </c>
    </row>
    <row r="65" spans="1:87" ht="20.25" customHeight="1">
      <c r="A65" s="13"/>
      <c r="B65" s="15"/>
      <c r="C65" s="62" t="s">
        <v>88</v>
      </c>
      <c r="D65" s="52" t="s">
        <v>26</v>
      </c>
      <c r="E65" s="53">
        <v>1058236</v>
      </c>
      <c r="F65" s="53"/>
      <c r="G65" s="53"/>
      <c r="H65" s="53">
        <f>SUM(E65,F65)-G65</f>
        <v>1058236</v>
      </c>
      <c r="J65" s="118"/>
      <c r="K65" s="15"/>
      <c r="L65" s="14" t="s">
        <v>88</v>
      </c>
      <c r="M65" s="95" t="s">
        <v>26</v>
      </c>
      <c r="N65" s="86">
        <f t="shared" si="1"/>
        <v>1058236</v>
      </c>
      <c r="O65" s="17"/>
      <c r="P65" s="17"/>
      <c r="Q65" s="116">
        <f>SUM(N65,O65)-P65</f>
        <v>1058236</v>
      </c>
      <c r="T65" s="192"/>
      <c r="U65" s="33"/>
      <c r="V65" s="87" t="s">
        <v>88</v>
      </c>
      <c r="W65" s="214" t="s">
        <v>26</v>
      </c>
      <c r="X65" s="72">
        <f>SUM(Q65)</f>
        <v>1058236</v>
      </c>
      <c r="Y65" s="45">
        <v>700000</v>
      </c>
      <c r="Z65" s="45"/>
      <c r="AA65" s="121">
        <f>SUM(X65,Y65)-Z65</f>
        <v>1758236</v>
      </c>
      <c r="AD65" s="118"/>
      <c r="AE65" s="15"/>
      <c r="AF65" s="14" t="s">
        <v>88</v>
      </c>
      <c r="AG65" s="95" t="s">
        <v>26</v>
      </c>
      <c r="AH65" s="86">
        <f t="shared" si="2"/>
        <v>1758236</v>
      </c>
      <c r="AI65" s="17"/>
      <c r="AJ65" s="17"/>
      <c r="AK65" s="116">
        <f>SUM(AH65,AI65)-AJ65</f>
        <v>1758236</v>
      </c>
      <c r="AN65" s="118"/>
      <c r="AO65" s="15"/>
      <c r="AP65" s="14" t="s">
        <v>88</v>
      </c>
      <c r="AQ65" s="95" t="s">
        <v>26</v>
      </c>
      <c r="AR65" s="86">
        <f t="shared" si="3"/>
        <v>1758236</v>
      </c>
      <c r="AS65" s="17"/>
      <c r="AT65" s="17"/>
      <c r="AU65" s="116">
        <f>SUM(AR65,AS65)-AT65</f>
        <v>1758236</v>
      </c>
      <c r="AX65" s="118"/>
      <c r="AY65" s="15"/>
      <c r="AZ65" s="14" t="s">
        <v>88</v>
      </c>
      <c r="BA65" s="95" t="s">
        <v>26</v>
      </c>
      <c r="BB65" s="86">
        <f t="shared" si="4"/>
        <v>1758236</v>
      </c>
      <c r="BC65" s="17"/>
      <c r="BD65" s="17"/>
      <c r="BE65" s="116">
        <f>SUM(BB65,BC65)-BD65</f>
        <v>1758236</v>
      </c>
      <c r="BH65" s="118"/>
      <c r="BI65" s="15"/>
      <c r="BJ65" s="14" t="s">
        <v>88</v>
      </c>
      <c r="BK65" s="95" t="s">
        <v>26</v>
      </c>
      <c r="BL65" s="86">
        <f t="shared" si="5"/>
        <v>1758236</v>
      </c>
      <c r="BM65" s="17"/>
      <c r="BN65" s="17"/>
      <c r="BO65" s="116">
        <f>SUM(BL65,BM65)-BN65</f>
        <v>1758236</v>
      </c>
      <c r="BR65" s="118"/>
      <c r="BS65" s="15"/>
      <c r="BT65" s="14" t="s">
        <v>88</v>
      </c>
      <c r="BU65" s="95" t="s">
        <v>26</v>
      </c>
      <c r="BV65" s="86">
        <f t="shared" si="6"/>
        <v>1758236</v>
      </c>
      <c r="BW65" s="17"/>
      <c r="BX65" s="17"/>
      <c r="BY65" s="116">
        <f>SUM(BV65,BW65)-BX65</f>
        <v>1758236</v>
      </c>
      <c r="CB65" s="118"/>
      <c r="CC65" s="15"/>
      <c r="CD65" s="14" t="s">
        <v>88</v>
      </c>
      <c r="CE65" s="95" t="s">
        <v>26</v>
      </c>
      <c r="CF65" s="86">
        <f t="shared" si="7"/>
        <v>1758236</v>
      </c>
      <c r="CG65" s="17"/>
      <c r="CH65" s="17"/>
      <c r="CI65" s="116">
        <f>SUM(CF65,CG65)-CH65</f>
        <v>1758236</v>
      </c>
    </row>
    <row r="66" spans="1:87" ht="33" customHeight="1">
      <c r="A66" s="13"/>
      <c r="B66" s="15">
        <v>75622</v>
      </c>
      <c r="C66" s="51"/>
      <c r="D66" s="52" t="s">
        <v>37</v>
      </c>
      <c r="E66" s="53">
        <f>E68</f>
        <v>2671227</v>
      </c>
      <c r="F66" s="53"/>
      <c r="G66" s="53"/>
      <c r="H66" s="53">
        <f>SUM(H68)</f>
        <v>2671227</v>
      </c>
      <c r="J66" s="118"/>
      <c r="K66" s="15">
        <v>75622</v>
      </c>
      <c r="L66" s="29"/>
      <c r="M66" s="100" t="s">
        <v>37</v>
      </c>
      <c r="N66" s="71">
        <f t="shared" si="1"/>
        <v>2671227</v>
      </c>
      <c r="O66" s="1">
        <f>SUM(O68)</f>
        <v>0</v>
      </c>
      <c r="P66" s="1">
        <f>SUM(P68)</f>
        <v>0</v>
      </c>
      <c r="Q66" s="138">
        <f>SUM(Q68)</f>
        <v>2671227</v>
      </c>
      <c r="T66" s="118"/>
      <c r="U66" s="33">
        <v>75622</v>
      </c>
      <c r="V66" s="33"/>
      <c r="W66" s="214" t="s">
        <v>37</v>
      </c>
      <c r="X66" s="72">
        <f>SUM(X67:X68)</f>
        <v>2757509</v>
      </c>
      <c r="Y66" s="45"/>
      <c r="Z66" s="45"/>
      <c r="AA66" s="121">
        <f>SUM(AA67:AA68)</f>
        <v>2757509</v>
      </c>
      <c r="AD66" s="118"/>
      <c r="AE66" s="29">
        <v>75622</v>
      </c>
      <c r="AF66" s="29"/>
      <c r="AG66" s="100" t="s">
        <v>37</v>
      </c>
      <c r="AH66" s="71">
        <f t="shared" si="2"/>
        <v>2757509</v>
      </c>
      <c r="AI66" s="1">
        <f>SUM(AI68)</f>
        <v>0</v>
      </c>
      <c r="AJ66" s="1">
        <f>SUM(AJ68)</f>
        <v>0</v>
      </c>
      <c r="AK66" s="138">
        <f>SUM(AK68)</f>
        <v>86282</v>
      </c>
      <c r="AN66" s="118"/>
      <c r="AO66" s="29">
        <v>75622</v>
      </c>
      <c r="AP66" s="29"/>
      <c r="AQ66" s="100" t="s">
        <v>37</v>
      </c>
      <c r="AR66" s="71">
        <f t="shared" si="3"/>
        <v>86282</v>
      </c>
      <c r="AS66" s="1">
        <f>SUM(AS68)</f>
        <v>0</v>
      </c>
      <c r="AT66" s="1">
        <f>SUM(AT68)</f>
        <v>0</v>
      </c>
      <c r="AU66" s="138">
        <f>SUM(AU68)</f>
        <v>86282</v>
      </c>
      <c r="AX66" s="118"/>
      <c r="AY66" s="29">
        <v>75622</v>
      </c>
      <c r="AZ66" s="29"/>
      <c r="BA66" s="100" t="s">
        <v>37</v>
      </c>
      <c r="BB66" s="71">
        <f t="shared" si="4"/>
        <v>86282</v>
      </c>
      <c r="BC66" s="1">
        <f>SUM(BC68)</f>
        <v>0</v>
      </c>
      <c r="BD66" s="1">
        <f>SUM(BD68)</f>
        <v>0</v>
      </c>
      <c r="BE66" s="138">
        <f>SUM(BE68)</f>
        <v>86282</v>
      </c>
      <c r="BH66" s="118"/>
      <c r="BI66" s="29">
        <v>75622</v>
      </c>
      <c r="BJ66" s="29"/>
      <c r="BK66" s="100" t="s">
        <v>37</v>
      </c>
      <c r="BL66" s="71">
        <f t="shared" si="5"/>
        <v>86282</v>
      </c>
      <c r="BM66" s="1">
        <f>SUM(BM68)</f>
        <v>0</v>
      </c>
      <c r="BN66" s="1">
        <f>SUM(BN68)</f>
        <v>0</v>
      </c>
      <c r="BO66" s="138">
        <f>SUM(BO68)</f>
        <v>86282</v>
      </c>
      <c r="BR66" s="118"/>
      <c r="BS66" s="29">
        <v>75622</v>
      </c>
      <c r="BT66" s="29"/>
      <c r="BU66" s="100" t="s">
        <v>37</v>
      </c>
      <c r="BV66" s="71">
        <f t="shared" si="6"/>
        <v>86282</v>
      </c>
      <c r="BW66" s="1">
        <f>SUM(BW68)</f>
        <v>0</v>
      </c>
      <c r="BX66" s="1">
        <f>SUM(BX68)</f>
        <v>0</v>
      </c>
      <c r="BY66" s="138">
        <f>SUM(BY68)</f>
        <v>86282</v>
      </c>
      <c r="CB66" s="118"/>
      <c r="CC66" s="29">
        <v>75622</v>
      </c>
      <c r="CD66" s="29"/>
      <c r="CE66" s="100" t="s">
        <v>37</v>
      </c>
      <c r="CF66" s="71">
        <f t="shared" si="7"/>
        <v>86282</v>
      </c>
      <c r="CG66" s="1">
        <f>SUM(CG68)</f>
        <v>0</v>
      </c>
      <c r="CH66" s="1">
        <f>SUM(CH68)</f>
        <v>0</v>
      </c>
      <c r="CI66" s="138">
        <f>SUM(CI68)</f>
        <v>86282</v>
      </c>
    </row>
    <row r="67" spans="1:87" ht="25.5" customHeight="1">
      <c r="A67" s="13"/>
      <c r="B67" s="15"/>
      <c r="C67" s="57" t="s">
        <v>89</v>
      </c>
      <c r="D67" s="55" t="s">
        <v>38</v>
      </c>
      <c r="E67" s="56">
        <v>2671227</v>
      </c>
      <c r="F67" s="56"/>
      <c r="G67" s="56"/>
      <c r="H67" s="56">
        <f>SUM(E67,F67)-G67</f>
        <v>2671227</v>
      </c>
      <c r="J67" s="118"/>
      <c r="K67" s="15"/>
      <c r="L67" s="14" t="s">
        <v>89</v>
      </c>
      <c r="M67" s="95" t="s">
        <v>38</v>
      </c>
      <c r="N67" s="86">
        <f>SUM(H67)</f>
        <v>2671227</v>
      </c>
      <c r="O67" s="17"/>
      <c r="P67" s="17"/>
      <c r="Q67" s="116">
        <f>SUM(N67,O67)-P67</f>
        <v>2671227</v>
      </c>
      <c r="T67" s="118"/>
      <c r="U67" s="15"/>
      <c r="V67" s="14" t="s">
        <v>89</v>
      </c>
      <c r="W67" s="212" t="s">
        <v>38</v>
      </c>
      <c r="X67" s="86">
        <f>SUM(Q67)</f>
        <v>2671227</v>
      </c>
      <c r="Y67" s="17"/>
      <c r="Z67" s="17"/>
      <c r="AA67" s="116">
        <f>SUM(X67,Y67)-Z67</f>
        <v>2671227</v>
      </c>
      <c r="AD67" s="118"/>
      <c r="AE67" s="15"/>
      <c r="AF67" s="14" t="s">
        <v>89</v>
      </c>
      <c r="AG67" s="95" t="s">
        <v>38</v>
      </c>
      <c r="AH67" s="86">
        <f>SUM(AA67)</f>
        <v>2671227</v>
      </c>
      <c r="AI67" s="17"/>
      <c r="AJ67" s="17"/>
      <c r="AK67" s="116">
        <f>SUM(AH67,AI67)-AJ67</f>
        <v>2671227</v>
      </c>
      <c r="AN67" s="118"/>
      <c r="AO67" s="15"/>
      <c r="AP67" s="14" t="s">
        <v>89</v>
      </c>
      <c r="AQ67" s="95" t="s">
        <v>38</v>
      </c>
      <c r="AR67" s="86">
        <f>SUM(AK67)</f>
        <v>2671227</v>
      </c>
      <c r="AS67" s="17"/>
      <c r="AT67" s="17"/>
      <c r="AU67" s="116">
        <f>SUM(AR67,AS67)-AT67</f>
        <v>2671227</v>
      </c>
      <c r="AX67" s="118"/>
      <c r="AY67" s="15"/>
      <c r="AZ67" s="14" t="s">
        <v>89</v>
      </c>
      <c r="BA67" s="95" t="s">
        <v>38</v>
      </c>
      <c r="BB67" s="86">
        <f>SUM(AU67)</f>
        <v>2671227</v>
      </c>
      <c r="BC67" s="17"/>
      <c r="BD67" s="17"/>
      <c r="BE67" s="116">
        <f>SUM(BB67,BC67)-BD67</f>
        <v>2671227</v>
      </c>
      <c r="BH67" s="118"/>
      <c r="BI67" s="15"/>
      <c r="BJ67" s="14" t="s">
        <v>89</v>
      </c>
      <c r="BK67" s="95" t="s">
        <v>38</v>
      </c>
      <c r="BL67" s="86">
        <f>SUM(BE67)</f>
        <v>2671227</v>
      </c>
      <c r="BM67" s="17"/>
      <c r="BN67" s="17"/>
      <c r="BO67" s="116">
        <f>SUM(BL67,BM67)-BN67</f>
        <v>2671227</v>
      </c>
      <c r="BR67" s="118"/>
      <c r="BS67" s="15"/>
      <c r="BT67" s="14" t="s">
        <v>89</v>
      </c>
      <c r="BU67" s="95" t="s">
        <v>38</v>
      </c>
      <c r="BV67" s="86">
        <f>SUM(BO67)</f>
        <v>2671227</v>
      </c>
      <c r="BW67" s="17"/>
      <c r="BX67" s="17"/>
      <c r="BY67" s="116">
        <f>SUM(BV67,BW67)-BX67</f>
        <v>2671227</v>
      </c>
      <c r="CB67" s="118"/>
      <c r="CC67" s="15"/>
      <c r="CD67" s="14" t="s">
        <v>89</v>
      </c>
      <c r="CE67" s="95" t="s">
        <v>38</v>
      </c>
      <c r="CF67" s="86">
        <f>SUM(BY67)</f>
        <v>2671227</v>
      </c>
      <c r="CG67" s="17"/>
      <c r="CH67" s="17"/>
      <c r="CI67" s="116">
        <f>SUM(CF67,CG67)-CH67</f>
        <v>2671227</v>
      </c>
    </row>
    <row r="68" spans="1:87" ht="25.5" customHeight="1" thickBot="1">
      <c r="A68" s="13"/>
      <c r="B68" s="15"/>
      <c r="C68" s="57" t="s">
        <v>89</v>
      </c>
      <c r="D68" s="55" t="s">
        <v>38</v>
      </c>
      <c r="E68" s="56">
        <v>2671227</v>
      </c>
      <c r="F68" s="56"/>
      <c r="G68" s="56"/>
      <c r="H68" s="56">
        <f>SUM(E68,F68)-G68</f>
        <v>2671227</v>
      </c>
      <c r="J68" s="118"/>
      <c r="K68" s="15"/>
      <c r="L68" s="14" t="s">
        <v>89</v>
      </c>
      <c r="M68" s="95" t="s">
        <v>38</v>
      </c>
      <c r="N68" s="86">
        <f t="shared" si="1"/>
        <v>2671227</v>
      </c>
      <c r="O68" s="17"/>
      <c r="P68" s="17"/>
      <c r="Q68" s="116">
        <f>SUM(N68,O68)-P68</f>
        <v>2671227</v>
      </c>
      <c r="T68" s="118"/>
      <c r="U68" s="15"/>
      <c r="V68" s="14" t="s">
        <v>115</v>
      </c>
      <c r="W68" s="212" t="s">
        <v>116</v>
      </c>
      <c r="X68" s="86">
        <v>86282</v>
      </c>
      <c r="Y68" s="17"/>
      <c r="Z68" s="17"/>
      <c r="AA68" s="116">
        <f>SUM(X68,Y68)-Z68</f>
        <v>86282</v>
      </c>
      <c r="AD68" s="118"/>
      <c r="AE68" s="15"/>
      <c r="AF68" s="14" t="s">
        <v>89</v>
      </c>
      <c r="AG68" s="95" t="s">
        <v>38</v>
      </c>
      <c r="AH68" s="86">
        <f t="shared" si="2"/>
        <v>86282</v>
      </c>
      <c r="AI68" s="17"/>
      <c r="AJ68" s="17"/>
      <c r="AK68" s="116">
        <f>SUM(AH68,AI68)-AJ68</f>
        <v>86282</v>
      </c>
      <c r="AN68" s="118"/>
      <c r="AO68" s="15"/>
      <c r="AP68" s="14" t="s">
        <v>89</v>
      </c>
      <c r="AQ68" s="95" t="s">
        <v>38</v>
      </c>
      <c r="AR68" s="86">
        <f t="shared" si="3"/>
        <v>86282</v>
      </c>
      <c r="AS68" s="17"/>
      <c r="AT68" s="17"/>
      <c r="AU68" s="116">
        <f>SUM(AR68,AS68)-AT68</f>
        <v>86282</v>
      </c>
      <c r="AX68" s="118"/>
      <c r="AY68" s="15"/>
      <c r="AZ68" s="14" t="s">
        <v>89</v>
      </c>
      <c r="BA68" s="95" t="s">
        <v>38</v>
      </c>
      <c r="BB68" s="86">
        <f t="shared" si="4"/>
        <v>86282</v>
      </c>
      <c r="BC68" s="17"/>
      <c r="BD68" s="17"/>
      <c r="BE68" s="116">
        <f>SUM(BB68,BC68)-BD68</f>
        <v>86282</v>
      </c>
      <c r="BH68" s="118"/>
      <c r="BI68" s="15"/>
      <c r="BJ68" s="14" t="s">
        <v>89</v>
      </c>
      <c r="BK68" s="95" t="s">
        <v>38</v>
      </c>
      <c r="BL68" s="86">
        <f t="shared" si="5"/>
        <v>86282</v>
      </c>
      <c r="BM68" s="17"/>
      <c r="BN68" s="17"/>
      <c r="BO68" s="116">
        <f>SUM(BL68,BM68)-BN68</f>
        <v>86282</v>
      </c>
      <c r="BR68" s="118"/>
      <c r="BS68" s="15"/>
      <c r="BT68" s="14" t="s">
        <v>89</v>
      </c>
      <c r="BU68" s="95" t="s">
        <v>38</v>
      </c>
      <c r="BV68" s="86">
        <f t="shared" si="6"/>
        <v>86282</v>
      </c>
      <c r="BW68" s="17"/>
      <c r="BX68" s="17"/>
      <c r="BY68" s="116">
        <f>SUM(BV68,BW68)-BX68</f>
        <v>86282</v>
      </c>
      <c r="CB68" s="118"/>
      <c r="CC68" s="15"/>
      <c r="CD68" s="14" t="s">
        <v>89</v>
      </c>
      <c r="CE68" s="95" t="s">
        <v>38</v>
      </c>
      <c r="CF68" s="86">
        <f t="shared" si="7"/>
        <v>86282</v>
      </c>
      <c r="CG68" s="17"/>
      <c r="CH68" s="17"/>
      <c r="CI68" s="116">
        <f>SUM(CF68,CG68)-CH68</f>
        <v>86282</v>
      </c>
    </row>
    <row r="69" spans="1:87" ht="23.25" customHeight="1" thickBot="1">
      <c r="A69" s="10">
        <v>758</v>
      </c>
      <c r="B69" s="22"/>
      <c r="C69" s="22"/>
      <c r="D69" s="23" t="s">
        <v>39</v>
      </c>
      <c r="E69" s="2">
        <f>E70+E74+E76+E78</f>
        <v>20219600</v>
      </c>
      <c r="F69" s="2">
        <f>F70+F74+F76+F78</f>
        <v>743062</v>
      </c>
      <c r="G69" s="2"/>
      <c r="H69" s="2">
        <f>SUM(H70,H74,H76,H78)</f>
        <v>20962662</v>
      </c>
      <c r="J69" s="91">
        <v>758</v>
      </c>
      <c r="K69" s="133"/>
      <c r="L69" s="78"/>
      <c r="M69" s="97" t="s">
        <v>39</v>
      </c>
      <c r="N69" s="80">
        <f t="shared" si="1"/>
        <v>20962662</v>
      </c>
      <c r="O69" s="80">
        <f>SUM(O70,O74,O76,O78)</f>
        <v>1000</v>
      </c>
      <c r="P69" s="80">
        <f>SUM(P70,P74,P76,P78)</f>
        <v>0</v>
      </c>
      <c r="Q69" s="81">
        <f>SUM(Q70,Q74,Q76,Q78)</f>
        <v>20963662</v>
      </c>
      <c r="T69" s="91">
        <v>758</v>
      </c>
      <c r="U69" s="78"/>
      <c r="V69" s="78"/>
      <c r="W69" s="215" t="s">
        <v>39</v>
      </c>
      <c r="X69" s="80">
        <f>SUM(X70,X72,X74,X76,X78)</f>
        <v>21622251</v>
      </c>
      <c r="Y69" s="80">
        <f>SUM(Y70,Y72,Y74,Y76,Y78)</f>
        <v>1200</v>
      </c>
      <c r="Z69" s="80"/>
      <c r="AA69" s="81">
        <f>SUM(AA70,AA72,AA74,AA76,AA78)</f>
        <v>21623451</v>
      </c>
      <c r="AD69" s="91">
        <v>758</v>
      </c>
      <c r="AE69" s="78"/>
      <c r="AF69" s="78"/>
      <c r="AG69" s="97" t="s">
        <v>39</v>
      </c>
      <c r="AH69" s="80">
        <f t="shared" si="2"/>
        <v>21623451</v>
      </c>
      <c r="AI69" s="80">
        <f>SUM(AI70,AI74,AI76,AI78)</f>
        <v>0</v>
      </c>
      <c r="AJ69" s="80">
        <f>SUM(AJ70,AJ74,AJ76,AJ78)</f>
        <v>0</v>
      </c>
      <c r="AK69" s="81">
        <f>SUM(AK70,AK72,AK74,AK76,AK78)</f>
        <v>21623451</v>
      </c>
      <c r="AN69" s="91">
        <v>758</v>
      </c>
      <c r="AO69" s="78"/>
      <c r="AP69" s="78"/>
      <c r="AQ69" s="97" t="s">
        <v>39</v>
      </c>
      <c r="AR69" s="80">
        <f t="shared" si="3"/>
        <v>21623451</v>
      </c>
      <c r="AS69" s="80">
        <f>SUM(AS70,AS74,AS76,AS78)</f>
        <v>0</v>
      </c>
      <c r="AT69" s="80">
        <f>SUM(AT70,AT74,AT76,AT78)</f>
        <v>0</v>
      </c>
      <c r="AU69" s="81">
        <f>SUM(AU70,AU72,AU74,AU76,AU78)</f>
        <v>21623451</v>
      </c>
      <c r="AX69" s="91">
        <v>758</v>
      </c>
      <c r="AY69" s="78"/>
      <c r="AZ69" s="78"/>
      <c r="BA69" s="97" t="s">
        <v>39</v>
      </c>
      <c r="BB69" s="80">
        <f t="shared" si="4"/>
        <v>21623451</v>
      </c>
      <c r="BC69" s="80">
        <f>SUM(BC70,BC74,BC76,BC78)</f>
        <v>0</v>
      </c>
      <c r="BD69" s="80">
        <f>SUM(BD70,BD74,BD76,BD78)</f>
        <v>0</v>
      </c>
      <c r="BE69" s="81">
        <f>SUM(BE70,BE72,BE74,BE76,BE79)</f>
        <v>21623451</v>
      </c>
      <c r="BH69" s="91">
        <v>758</v>
      </c>
      <c r="BI69" s="78"/>
      <c r="BJ69" s="78"/>
      <c r="BK69" s="97" t="s">
        <v>39</v>
      </c>
      <c r="BL69" s="80">
        <f t="shared" si="5"/>
        <v>21623451</v>
      </c>
      <c r="BM69" s="80">
        <f>SUM(BM70,BM74,BM76,BM78)</f>
        <v>0</v>
      </c>
      <c r="BN69" s="80">
        <f>SUM(BN70,BN74,BN76,BN78)</f>
        <v>0</v>
      </c>
      <c r="BO69" s="81">
        <f>SUM(BO70,BO74,BO76,BO78)</f>
        <v>21195106</v>
      </c>
      <c r="BR69" s="91">
        <v>758</v>
      </c>
      <c r="BS69" s="78"/>
      <c r="BT69" s="78"/>
      <c r="BU69" s="97" t="s">
        <v>39</v>
      </c>
      <c r="BV69" s="80">
        <f t="shared" si="6"/>
        <v>21195106</v>
      </c>
      <c r="BW69" s="80">
        <f>SUM(BW70,BW74,BW76,BW78)</f>
        <v>0</v>
      </c>
      <c r="BX69" s="80">
        <f>SUM(BX70,BX74,BX76,BX78)</f>
        <v>0</v>
      </c>
      <c r="BY69" s="81">
        <f>SUM(BY70,BY74,BY76,BY78)</f>
        <v>21195106</v>
      </c>
      <c r="CB69" s="91">
        <v>758</v>
      </c>
      <c r="CC69" s="78"/>
      <c r="CD69" s="78"/>
      <c r="CE69" s="97" t="s">
        <v>39</v>
      </c>
      <c r="CF69" s="80">
        <f t="shared" si="7"/>
        <v>21195106</v>
      </c>
      <c r="CG69" s="80">
        <f>SUM(CG70,CG74,CG76,CG78)</f>
        <v>0</v>
      </c>
      <c r="CH69" s="80">
        <f>SUM(CH70,CH74,CH76,CH78)</f>
        <v>0</v>
      </c>
      <c r="CI69" s="81">
        <f>SUM(CI70,CI74,CI76,CI78)</f>
        <v>21195106</v>
      </c>
    </row>
    <row r="70" spans="1:87" ht="39.75" customHeight="1">
      <c r="A70" s="13"/>
      <c r="B70" s="15">
        <v>75801</v>
      </c>
      <c r="C70" s="48"/>
      <c r="D70" s="49" t="s">
        <v>40</v>
      </c>
      <c r="E70" s="50">
        <f>E71</f>
        <v>15665010</v>
      </c>
      <c r="F70" s="50">
        <f>F71</f>
        <v>743062</v>
      </c>
      <c r="G70" s="50"/>
      <c r="H70" s="50">
        <f>SUM(H71)</f>
        <v>16408072</v>
      </c>
      <c r="J70" s="171"/>
      <c r="K70" s="122">
        <v>75801</v>
      </c>
      <c r="L70" s="122"/>
      <c r="M70" s="123" t="s">
        <v>40</v>
      </c>
      <c r="N70" s="124">
        <f t="shared" si="1"/>
        <v>16408072</v>
      </c>
      <c r="O70" s="125">
        <f>SUM(O71)</f>
        <v>0</v>
      </c>
      <c r="P70" s="125">
        <f>SUM(P71)</f>
        <v>0</v>
      </c>
      <c r="Q70" s="126">
        <f>SUM(Q71)</f>
        <v>16408072</v>
      </c>
      <c r="T70" s="171"/>
      <c r="U70" s="122">
        <v>75801</v>
      </c>
      <c r="V70" s="122"/>
      <c r="W70" s="202" t="s">
        <v>40</v>
      </c>
      <c r="X70" s="124">
        <f>SUM(X71)</f>
        <v>16557395</v>
      </c>
      <c r="Y70" s="125"/>
      <c r="Z70" s="125"/>
      <c r="AA70" s="126">
        <f>SUM(AA71)</f>
        <v>16557395</v>
      </c>
      <c r="AD70" s="111"/>
      <c r="AE70" s="122">
        <v>75801</v>
      </c>
      <c r="AF70" s="122"/>
      <c r="AG70" s="123" t="s">
        <v>40</v>
      </c>
      <c r="AH70" s="124">
        <f t="shared" si="2"/>
        <v>16557395</v>
      </c>
      <c r="AI70" s="125">
        <f>SUM(AI71)</f>
        <v>0</v>
      </c>
      <c r="AJ70" s="125">
        <f>SUM(AJ71)</f>
        <v>0</v>
      </c>
      <c r="AK70" s="126">
        <f>SUM(AK71)</f>
        <v>16557395</v>
      </c>
      <c r="AN70" s="111"/>
      <c r="AO70" s="122">
        <v>75801</v>
      </c>
      <c r="AP70" s="122"/>
      <c r="AQ70" s="123" t="s">
        <v>40</v>
      </c>
      <c r="AR70" s="124">
        <f t="shared" si="3"/>
        <v>16557395</v>
      </c>
      <c r="AS70" s="125">
        <f>SUM(AS71)</f>
        <v>0</v>
      </c>
      <c r="AT70" s="125">
        <f>SUM(AT71)</f>
        <v>0</v>
      </c>
      <c r="AU70" s="126">
        <f>SUM(AU71)</f>
        <v>16557395</v>
      </c>
      <c r="AX70" s="111"/>
      <c r="AY70" s="122">
        <v>75801</v>
      </c>
      <c r="AZ70" s="122"/>
      <c r="BA70" s="123" t="s">
        <v>40</v>
      </c>
      <c r="BB70" s="124">
        <f t="shared" si="4"/>
        <v>16557395</v>
      </c>
      <c r="BC70" s="125">
        <f>SUM(BC71)</f>
        <v>0</v>
      </c>
      <c r="BD70" s="125">
        <f>SUM(BD71)</f>
        <v>0</v>
      </c>
      <c r="BE70" s="126">
        <f>SUM(BE71)</f>
        <v>16557395</v>
      </c>
      <c r="BH70" s="111"/>
      <c r="BI70" s="122">
        <v>75801</v>
      </c>
      <c r="BJ70" s="122"/>
      <c r="BK70" s="123" t="s">
        <v>40</v>
      </c>
      <c r="BL70" s="124">
        <f t="shared" si="5"/>
        <v>16557395</v>
      </c>
      <c r="BM70" s="125">
        <f>SUM(BM71)</f>
        <v>0</v>
      </c>
      <c r="BN70" s="125">
        <f>SUM(BN71)</f>
        <v>0</v>
      </c>
      <c r="BO70" s="126">
        <f>SUM(BO71)</f>
        <v>16557395</v>
      </c>
      <c r="BR70" s="111"/>
      <c r="BS70" s="122">
        <v>75801</v>
      </c>
      <c r="BT70" s="122"/>
      <c r="BU70" s="123" t="s">
        <v>40</v>
      </c>
      <c r="BV70" s="124">
        <f t="shared" si="6"/>
        <v>16557395</v>
      </c>
      <c r="BW70" s="125">
        <f>SUM(BW71)</f>
        <v>0</v>
      </c>
      <c r="BX70" s="125">
        <f>SUM(BX71)</f>
        <v>0</v>
      </c>
      <c r="BY70" s="126">
        <f>SUM(BY71)</f>
        <v>16557395</v>
      </c>
      <c r="CB70" s="111"/>
      <c r="CC70" s="122">
        <v>75801</v>
      </c>
      <c r="CD70" s="122"/>
      <c r="CE70" s="123" t="s">
        <v>40</v>
      </c>
      <c r="CF70" s="124">
        <f t="shared" si="7"/>
        <v>16557395</v>
      </c>
      <c r="CG70" s="125">
        <f>SUM(CG71)</f>
        <v>0</v>
      </c>
      <c r="CH70" s="125">
        <f>SUM(CH71)</f>
        <v>0</v>
      </c>
      <c r="CI70" s="126">
        <f>SUM(CI71)</f>
        <v>16557395</v>
      </c>
    </row>
    <row r="71" spans="1:87" ht="29.25" customHeight="1" thickBot="1">
      <c r="A71" s="13"/>
      <c r="B71" s="15"/>
      <c r="C71" s="51">
        <v>2920</v>
      </c>
      <c r="D71" s="52" t="s">
        <v>86</v>
      </c>
      <c r="E71" s="53">
        <v>15665010</v>
      </c>
      <c r="F71" s="53">
        <v>743062</v>
      </c>
      <c r="G71" s="53"/>
      <c r="H71" s="53">
        <f>SUM(E71,F71)-G71</f>
        <v>16408072</v>
      </c>
      <c r="J71" s="111"/>
      <c r="K71" s="15"/>
      <c r="L71" s="15">
        <v>2920</v>
      </c>
      <c r="M71" s="16" t="s">
        <v>86</v>
      </c>
      <c r="N71" s="86">
        <f t="shared" si="1"/>
        <v>16408072</v>
      </c>
      <c r="O71" s="17"/>
      <c r="P71" s="17"/>
      <c r="Q71" s="116">
        <f>SUM(N71,O71)-P71</f>
        <v>16408072</v>
      </c>
      <c r="T71" s="195">
        <v>758</v>
      </c>
      <c r="U71" s="29"/>
      <c r="V71" s="29">
        <v>2920</v>
      </c>
      <c r="W71" s="204" t="s">
        <v>86</v>
      </c>
      <c r="X71" s="71">
        <v>16557395</v>
      </c>
      <c r="Y71" s="186"/>
      <c r="Z71" s="1"/>
      <c r="AA71" s="138">
        <f>SUM(X71,Y71)-Z71</f>
        <v>16557395</v>
      </c>
      <c r="AD71" s="111"/>
      <c r="AE71" s="15"/>
      <c r="AF71" s="15">
        <v>2920</v>
      </c>
      <c r="AG71" s="16" t="s">
        <v>86</v>
      </c>
      <c r="AH71" s="86">
        <f t="shared" si="2"/>
        <v>16557395</v>
      </c>
      <c r="AI71" s="17"/>
      <c r="AJ71" s="17"/>
      <c r="AK71" s="116">
        <f>SUM(AH71,AI71)-AJ71</f>
        <v>16557395</v>
      </c>
      <c r="AN71" s="111"/>
      <c r="AO71" s="15"/>
      <c r="AP71" s="15">
        <v>2920</v>
      </c>
      <c r="AQ71" s="16" t="s">
        <v>86</v>
      </c>
      <c r="AR71" s="86">
        <f t="shared" si="3"/>
        <v>16557395</v>
      </c>
      <c r="AS71" s="17"/>
      <c r="AT71" s="17"/>
      <c r="AU71" s="116">
        <f>SUM(AR71,AS71)-AT71</f>
        <v>16557395</v>
      </c>
      <c r="AX71" s="111"/>
      <c r="AY71" s="15"/>
      <c r="AZ71" s="15">
        <v>2920</v>
      </c>
      <c r="BA71" s="16" t="s">
        <v>86</v>
      </c>
      <c r="BB71" s="86">
        <f t="shared" si="4"/>
        <v>16557395</v>
      </c>
      <c r="BC71" s="17"/>
      <c r="BD71" s="17"/>
      <c r="BE71" s="116">
        <f>SUM(BB71,BC71)-BD71</f>
        <v>16557395</v>
      </c>
      <c r="BH71" s="111"/>
      <c r="BI71" s="15"/>
      <c r="BJ71" s="15">
        <v>2920</v>
      </c>
      <c r="BK71" s="16" t="s">
        <v>86</v>
      </c>
      <c r="BL71" s="86">
        <f t="shared" si="5"/>
        <v>16557395</v>
      </c>
      <c r="BM71" s="17"/>
      <c r="BN71" s="17"/>
      <c r="BO71" s="116">
        <f>SUM(BL71,BM71)-BN71</f>
        <v>16557395</v>
      </c>
      <c r="BR71" s="111"/>
      <c r="BS71" s="15"/>
      <c r="BT71" s="15">
        <v>2920</v>
      </c>
      <c r="BU71" s="16" t="s">
        <v>86</v>
      </c>
      <c r="BV71" s="86">
        <f t="shared" si="6"/>
        <v>16557395</v>
      </c>
      <c r="BW71" s="17"/>
      <c r="BX71" s="17"/>
      <c r="BY71" s="116">
        <f>SUM(BV71,BW71)-BX71</f>
        <v>16557395</v>
      </c>
      <c r="CB71" s="111"/>
      <c r="CC71" s="15"/>
      <c r="CD71" s="15">
        <v>2920</v>
      </c>
      <c r="CE71" s="16" t="s">
        <v>86</v>
      </c>
      <c r="CF71" s="86">
        <f t="shared" si="7"/>
        <v>16557395</v>
      </c>
      <c r="CG71" s="17"/>
      <c r="CH71" s="17"/>
      <c r="CI71" s="116">
        <f>SUM(CF71,CG71)-CH71</f>
        <v>16557395</v>
      </c>
    </row>
    <row r="72" spans="1:87" ht="27.75" customHeight="1" thickBot="1">
      <c r="A72" s="13"/>
      <c r="B72" s="15">
        <v>75803</v>
      </c>
      <c r="C72" s="51"/>
      <c r="D72" s="52" t="s">
        <v>41</v>
      </c>
      <c r="E72" s="53">
        <f>E73</f>
        <v>2591692</v>
      </c>
      <c r="F72" s="53"/>
      <c r="G72" s="53"/>
      <c r="H72" s="53">
        <f>SUM(H73)</f>
        <v>2591692</v>
      </c>
      <c r="J72" s="111"/>
      <c r="K72" s="29">
        <v>75803</v>
      </c>
      <c r="L72" s="29"/>
      <c r="M72" s="32" t="s">
        <v>41</v>
      </c>
      <c r="N72" s="71"/>
      <c r="O72" s="1">
        <f>SUM(O73)</f>
        <v>0</v>
      </c>
      <c r="P72" s="1">
        <f>SUM(P73)</f>
        <v>0</v>
      </c>
      <c r="Q72" s="138">
        <f>SUM(Q73)</f>
        <v>0</v>
      </c>
      <c r="T72" s="111"/>
      <c r="U72" s="33">
        <v>75802</v>
      </c>
      <c r="V72" s="33"/>
      <c r="W72" s="211" t="s">
        <v>111</v>
      </c>
      <c r="X72" s="72">
        <f>SUM(X73)</f>
        <v>428345</v>
      </c>
      <c r="Y72" s="45"/>
      <c r="Z72" s="45"/>
      <c r="AA72" s="121">
        <f>SUM(AA73)</f>
        <v>428345</v>
      </c>
      <c r="AD72" s="111"/>
      <c r="AE72" s="29">
        <v>75802</v>
      </c>
      <c r="AF72" s="29"/>
      <c r="AG72" s="32" t="s">
        <v>111</v>
      </c>
      <c r="AH72" s="124">
        <f t="shared" si="2"/>
        <v>428345</v>
      </c>
      <c r="AI72" s="1"/>
      <c r="AJ72" s="1">
        <f>SUM(AJ73)</f>
        <v>0</v>
      </c>
      <c r="AK72" s="138">
        <f>SUM(AK73)</f>
        <v>428345</v>
      </c>
      <c r="AN72" s="111"/>
      <c r="AO72" s="29">
        <v>75802</v>
      </c>
      <c r="AP72" s="29"/>
      <c r="AQ72" s="32" t="s">
        <v>111</v>
      </c>
      <c r="AR72" s="124">
        <f t="shared" si="3"/>
        <v>428345</v>
      </c>
      <c r="AS72" s="1"/>
      <c r="AT72" s="1">
        <f>SUM(AT73)</f>
        <v>0</v>
      </c>
      <c r="AU72" s="138">
        <f>SUM(AU73)</f>
        <v>428345</v>
      </c>
      <c r="AX72" s="111"/>
      <c r="AY72" s="29">
        <v>75803</v>
      </c>
      <c r="AZ72" s="29"/>
      <c r="BA72" s="32" t="s">
        <v>41</v>
      </c>
      <c r="BB72" s="71">
        <f>SUM(AU72)</f>
        <v>428345</v>
      </c>
      <c r="BC72" s="1">
        <f>SUM(BC73)</f>
        <v>0</v>
      </c>
      <c r="BD72" s="1">
        <f>SUM(BD73)</f>
        <v>0</v>
      </c>
      <c r="BE72" s="138">
        <f>SUM(BE73)</f>
        <v>428345</v>
      </c>
      <c r="BH72" s="111"/>
      <c r="BI72" s="29">
        <v>75803</v>
      </c>
      <c r="BJ72" s="29"/>
      <c r="BK72" s="32" t="s">
        <v>41</v>
      </c>
      <c r="BL72" s="71">
        <f>SUM(BE72)</f>
        <v>428345</v>
      </c>
      <c r="BM72" s="1">
        <f>SUM(BM73)</f>
        <v>0</v>
      </c>
      <c r="BN72" s="1">
        <f>SUM(BN73)</f>
        <v>0</v>
      </c>
      <c r="BO72" s="138">
        <f>SUM(BO73)</f>
        <v>428345</v>
      </c>
      <c r="BR72" s="111"/>
      <c r="BS72" s="29">
        <v>75803</v>
      </c>
      <c r="BT72" s="29"/>
      <c r="BU72" s="32" t="s">
        <v>41</v>
      </c>
      <c r="BV72" s="71">
        <f>SUM(BO72)</f>
        <v>428345</v>
      </c>
      <c r="BW72" s="1">
        <f>SUM(BW73)</f>
        <v>0</v>
      </c>
      <c r="BX72" s="1">
        <f>SUM(BX73)</f>
        <v>0</v>
      </c>
      <c r="BY72" s="138">
        <f>SUM(BY73)</f>
        <v>428345</v>
      </c>
      <c r="CB72" s="111"/>
      <c r="CC72" s="29">
        <v>75803</v>
      </c>
      <c r="CD72" s="29"/>
      <c r="CE72" s="32" t="s">
        <v>41</v>
      </c>
      <c r="CF72" s="71">
        <f>SUM(BY72)</f>
        <v>428345</v>
      </c>
      <c r="CG72" s="1">
        <f>SUM(CG73)</f>
        <v>0</v>
      </c>
      <c r="CH72" s="1">
        <f>SUM(CH73)</f>
        <v>0</v>
      </c>
      <c r="CI72" s="138">
        <f>SUM(CI73)</f>
        <v>428345</v>
      </c>
    </row>
    <row r="73" spans="1:87" ht="33.75" customHeight="1">
      <c r="A73" s="13"/>
      <c r="B73" s="15"/>
      <c r="C73" s="51">
        <v>2920</v>
      </c>
      <c r="D73" s="52" t="s">
        <v>86</v>
      </c>
      <c r="E73" s="53">
        <v>2591692</v>
      </c>
      <c r="F73" s="53"/>
      <c r="G73" s="53"/>
      <c r="H73" s="53">
        <f>SUM(E73,F73)-G73</f>
        <v>2591692</v>
      </c>
      <c r="J73" s="111"/>
      <c r="K73" s="15"/>
      <c r="L73" s="15">
        <v>2920</v>
      </c>
      <c r="M73" s="16" t="s">
        <v>86</v>
      </c>
      <c r="N73" s="86"/>
      <c r="O73" s="17"/>
      <c r="P73" s="17"/>
      <c r="Q73" s="116">
        <f>SUM(N73,O73)-P73</f>
        <v>0</v>
      </c>
      <c r="T73" s="111"/>
      <c r="U73" s="15"/>
      <c r="V73" s="15">
        <v>2760</v>
      </c>
      <c r="W73" s="203" t="s">
        <v>112</v>
      </c>
      <c r="X73" s="86">
        <v>428345</v>
      </c>
      <c r="Y73" s="17"/>
      <c r="Z73" s="17"/>
      <c r="AA73" s="116">
        <f>SUM(X73,Y73)-Z73</f>
        <v>428345</v>
      </c>
      <c r="AD73" s="111"/>
      <c r="AE73" s="15"/>
      <c r="AF73" s="15">
        <v>2760</v>
      </c>
      <c r="AG73" s="16" t="s">
        <v>112</v>
      </c>
      <c r="AH73" s="124">
        <f t="shared" si="2"/>
        <v>428345</v>
      </c>
      <c r="AI73" s="17"/>
      <c r="AJ73" s="17"/>
      <c r="AK73" s="116">
        <f>SUM(AH73,AI73)-AJ73</f>
        <v>428345</v>
      </c>
      <c r="AN73" s="111"/>
      <c r="AO73" s="15"/>
      <c r="AP73" s="15">
        <v>2760</v>
      </c>
      <c r="AQ73" s="16" t="s">
        <v>112</v>
      </c>
      <c r="AR73" s="124">
        <f t="shared" si="3"/>
        <v>428345</v>
      </c>
      <c r="AS73" s="17"/>
      <c r="AT73" s="17"/>
      <c r="AU73" s="116">
        <f>SUM(AR73,AS73)-AT73</f>
        <v>428345</v>
      </c>
      <c r="AX73" s="111"/>
      <c r="AY73" s="15"/>
      <c r="AZ73" s="15">
        <v>2920</v>
      </c>
      <c r="BA73" s="16" t="s">
        <v>86</v>
      </c>
      <c r="BB73" s="86">
        <f>SUM(AU73)</f>
        <v>428345</v>
      </c>
      <c r="BC73" s="17"/>
      <c r="BD73" s="17"/>
      <c r="BE73" s="116">
        <f>SUM(BB73,BC73)-BD73</f>
        <v>428345</v>
      </c>
      <c r="BH73" s="111"/>
      <c r="BI73" s="15"/>
      <c r="BJ73" s="15">
        <v>2920</v>
      </c>
      <c r="BK73" s="16" t="s">
        <v>86</v>
      </c>
      <c r="BL73" s="86">
        <f>SUM(BE73)</f>
        <v>428345</v>
      </c>
      <c r="BM73" s="17"/>
      <c r="BN73" s="17"/>
      <c r="BO73" s="116">
        <f>SUM(BL73,BM73)-BN73</f>
        <v>428345</v>
      </c>
      <c r="BR73" s="111"/>
      <c r="BS73" s="15"/>
      <c r="BT73" s="15">
        <v>2920</v>
      </c>
      <c r="BU73" s="16" t="s">
        <v>86</v>
      </c>
      <c r="BV73" s="86">
        <f>SUM(BO73)</f>
        <v>428345</v>
      </c>
      <c r="BW73" s="17"/>
      <c r="BX73" s="17"/>
      <c r="BY73" s="116">
        <f>SUM(BV73,BW73)-BX73</f>
        <v>428345</v>
      </c>
      <c r="CB73" s="111"/>
      <c r="CC73" s="15"/>
      <c r="CD73" s="15">
        <v>2920</v>
      </c>
      <c r="CE73" s="16" t="s">
        <v>86</v>
      </c>
      <c r="CF73" s="86">
        <f>SUM(BY73)</f>
        <v>428345</v>
      </c>
      <c r="CG73" s="17"/>
      <c r="CH73" s="17"/>
      <c r="CI73" s="116">
        <f>SUM(CF73,CG73)-CH73</f>
        <v>428345</v>
      </c>
    </row>
    <row r="74" spans="1:87" ht="27.75" customHeight="1">
      <c r="A74" s="13"/>
      <c r="B74" s="15">
        <v>75803</v>
      </c>
      <c r="C74" s="51"/>
      <c r="D74" s="52" t="s">
        <v>41</v>
      </c>
      <c r="E74" s="53">
        <f>E75</f>
        <v>2591692</v>
      </c>
      <c r="F74" s="53"/>
      <c r="G74" s="53"/>
      <c r="H74" s="53">
        <f>SUM(H75)</f>
        <v>2591692</v>
      </c>
      <c r="J74" s="111"/>
      <c r="K74" s="29">
        <v>75803</v>
      </c>
      <c r="L74" s="29"/>
      <c r="M74" s="32" t="s">
        <v>41</v>
      </c>
      <c r="N74" s="71">
        <f t="shared" si="1"/>
        <v>2591692</v>
      </c>
      <c r="O74" s="1">
        <f>SUM(O75)</f>
        <v>0</v>
      </c>
      <c r="P74" s="1">
        <f>SUM(P75)</f>
        <v>0</v>
      </c>
      <c r="Q74" s="138">
        <f>SUM(Q75)</f>
        <v>2591692</v>
      </c>
      <c r="T74" s="111"/>
      <c r="U74" s="29">
        <v>75803</v>
      </c>
      <c r="V74" s="29"/>
      <c r="W74" s="204" t="s">
        <v>41</v>
      </c>
      <c r="X74" s="71">
        <f>SUM(Q74)</f>
        <v>2591692</v>
      </c>
      <c r="Y74" s="1"/>
      <c r="Z74" s="1"/>
      <c r="AA74" s="138">
        <f>SUM(AA75)</f>
        <v>2591692</v>
      </c>
      <c r="AD74" s="111"/>
      <c r="AE74" s="29">
        <v>75803</v>
      </c>
      <c r="AF74" s="29"/>
      <c r="AG74" s="32" t="s">
        <v>41</v>
      </c>
      <c r="AH74" s="71">
        <f t="shared" si="2"/>
        <v>2591692</v>
      </c>
      <c r="AI74" s="1">
        <f>SUM(AI75)</f>
        <v>0</v>
      </c>
      <c r="AJ74" s="1">
        <f>SUM(AJ75)</f>
        <v>0</v>
      </c>
      <c r="AK74" s="138">
        <f>SUM(AK75)</f>
        <v>2591692</v>
      </c>
      <c r="AN74" s="111"/>
      <c r="AO74" s="29">
        <v>75803</v>
      </c>
      <c r="AP74" s="29"/>
      <c r="AQ74" s="32" t="s">
        <v>41</v>
      </c>
      <c r="AR74" s="71">
        <f t="shared" si="3"/>
        <v>2591692</v>
      </c>
      <c r="AS74" s="1">
        <f>SUM(AS75)</f>
        <v>0</v>
      </c>
      <c r="AT74" s="1">
        <f>SUM(AT75)</f>
        <v>0</v>
      </c>
      <c r="AU74" s="138">
        <f>SUM(AU75)</f>
        <v>2591692</v>
      </c>
      <c r="AX74" s="111"/>
      <c r="AY74" s="29">
        <v>75803</v>
      </c>
      <c r="AZ74" s="29"/>
      <c r="BA74" s="32" t="s">
        <v>41</v>
      </c>
      <c r="BB74" s="71">
        <f t="shared" si="4"/>
        <v>2591692</v>
      </c>
      <c r="BC74" s="1">
        <f>SUM(BC75)</f>
        <v>0</v>
      </c>
      <c r="BD74" s="1">
        <f>SUM(BD75)</f>
        <v>0</v>
      </c>
      <c r="BE74" s="138">
        <f>SUM(BE75)</f>
        <v>2591692</v>
      </c>
      <c r="BH74" s="111"/>
      <c r="BI74" s="29">
        <v>75803</v>
      </c>
      <c r="BJ74" s="29"/>
      <c r="BK74" s="32" t="s">
        <v>41</v>
      </c>
      <c r="BL74" s="71">
        <f t="shared" si="5"/>
        <v>2591692</v>
      </c>
      <c r="BM74" s="1">
        <f>SUM(BM75)</f>
        <v>0</v>
      </c>
      <c r="BN74" s="1">
        <f>SUM(BN75)</f>
        <v>0</v>
      </c>
      <c r="BO74" s="138">
        <f>SUM(BO75)</f>
        <v>2591692</v>
      </c>
      <c r="BR74" s="111"/>
      <c r="BS74" s="29">
        <v>75803</v>
      </c>
      <c r="BT74" s="29"/>
      <c r="BU74" s="32" t="s">
        <v>41</v>
      </c>
      <c r="BV74" s="71">
        <f t="shared" si="6"/>
        <v>2591692</v>
      </c>
      <c r="BW74" s="1">
        <f>SUM(BW75)</f>
        <v>0</v>
      </c>
      <c r="BX74" s="1">
        <f>SUM(BX75)</f>
        <v>0</v>
      </c>
      <c r="BY74" s="138">
        <f>SUM(BY75)</f>
        <v>2591692</v>
      </c>
      <c r="CB74" s="111"/>
      <c r="CC74" s="29">
        <v>75803</v>
      </c>
      <c r="CD74" s="29"/>
      <c r="CE74" s="32" t="s">
        <v>41</v>
      </c>
      <c r="CF74" s="71">
        <f t="shared" si="7"/>
        <v>2591692</v>
      </c>
      <c r="CG74" s="1">
        <f>SUM(CG75)</f>
        <v>0</v>
      </c>
      <c r="CH74" s="1">
        <f>SUM(CH75)</f>
        <v>0</v>
      </c>
      <c r="CI74" s="138">
        <f>SUM(CI75)</f>
        <v>2591692</v>
      </c>
    </row>
    <row r="75" spans="1:87" ht="33.75" customHeight="1">
      <c r="A75" s="13"/>
      <c r="B75" s="15"/>
      <c r="C75" s="51">
        <v>2920</v>
      </c>
      <c r="D75" s="52" t="s">
        <v>86</v>
      </c>
      <c r="E75" s="53">
        <v>2591692</v>
      </c>
      <c r="F75" s="53"/>
      <c r="G75" s="53"/>
      <c r="H75" s="53">
        <f>SUM(E75,F75)-G75</f>
        <v>2591692</v>
      </c>
      <c r="J75" s="111"/>
      <c r="K75" s="15"/>
      <c r="L75" s="15">
        <v>2920</v>
      </c>
      <c r="M75" s="16" t="s">
        <v>86</v>
      </c>
      <c r="N75" s="86">
        <f t="shared" si="1"/>
        <v>2591692</v>
      </c>
      <c r="O75" s="17"/>
      <c r="P75" s="17"/>
      <c r="Q75" s="116">
        <f>SUM(N75,O75)-P75</f>
        <v>2591692</v>
      </c>
      <c r="T75" s="111"/>
      <c r="U75" s="15"/>
      <c r="V75" s="15">
        <v>2920</v>
      </c>
      <c r="W75" s="203" t="s">
        <v>86</v>
      </c>
      <c r="X75" s="86">
        <f>SUM(Q75)</f>
        <v>2591692</v>
      </c>
      <c r="Y75" s="17"/>
      <c r="Z75" s="17"/>
      <c r="AA75" s="116">
        <f>SUM(X75,Y75)-Z75</f>
        <v>2591692</v>
      </c>
      <c r="AD75" s="111"/>
      <c r="AE75" s="15"/>
      <c r="AF75" s="15">
        <v>2920</v>
      </c>
      <c r="AG75" s="16" t="s">
        <v>86</v>
      </c>
      <c r="AH75" s="86">
        <f t="shared" si="2"/>
        <v>2591692</v>
      </c>
      <c r="AI75" s="17"/>
      <c r="AJ75" s="17"/>
      <c r="AK75" s="116">
        <f>SUM(AH75,AI75)-AJ75</f>
        <v>2591692</v>
      </c>
      <c r="AN75" s="111"/>
      <c r="AO75" s="15"/>
      <c r="AP75" s="15">
        <v>2920</v>
      </c>
      <c r="AQ75" s="16" t="s">
        <v>86</v>
      </c>
      <c r="AR75" s="86">
        <f t="shared" si="3"/>
        <v>2591692</v>
      </c>
      <c r="AS75" s="17"/>
      <c r="AT75" s="17"/>
      <c r="AU75" s="116">
        <f>SUM(AR75,AS75)-AT75</f>
        <v>2591692</v>
      </c>
      <c r="AX75" s="111"/>
      <c r="AY75" s="15"/>
      <c r="AZ75" s="15">
        <v>2920</v>
      </c>
      <c r="BA75" s="16" t="s">
        <v>86</v>
      </c>
      <c r="BB75" s="86">
        <f t="shared" si="4"/>
        <v>2591692</v>
      </c>
      <c r="BC75" s="17"/>
      <c r="BD75" s="17"/>
      <c r="BE75" s="116">
        <f>SUM(BB75,BC75)-BD75</f>
        <v>2591692</v>
      </c>
      <c r="BH75" s="111"/>
      <c r="BI75" s="15"/>
      <c r="BJ75" s="15">
        <v>2920</v>
      </c>
      <c r="BK75" s="16" t="s">
        <v>86</v>
      </c>
      <c r="BL75" s="86">
        <f t="shared" si="5"/>
        <v>2591692</v>
      </c>
      <c r="BM75" s="17"/>
      <c r="BN75" s="17"/>
      <c r="BO75" s="116">
        <f>SUM(BL75,BM75)-BN75</f>
        <v>2591692</v>
      </c>
      <c r="BR75" s="111"/>
      <c r="BS75" s="15"/>
      <c r="BT75" s="15">
        <v>2920</v>
      </c>
      <c r="BU75" s="16" t="s">
        <v>86</v>
      </c>
      <c r="BV75" s="86">
        <f t="shared" si="6"/>
        <v>2591692</v>
      </c>
      <c r="BW75" s="17"/>
      <c r="BX75" s="17"/>
      <c r="BY75" s="116">
        <f>SUM(BV75,BW75)-BX75</f>
        <v>2591692</v>
      </c>
      <c r="CB75" s="111"/>
      <c r="CC75" s="15"/>
      <c r="CD75" s="15">
        <v>2920</v>
      </c>
      <c r="CE75" s="16" t="s">
        <v>86</v>
      </c>
      <c r="CF75" s="86">
        <f t="shared" si="7"/>
        <v>2591692</v>
      </c>
      <c r="CG75" s="17"/>
      <c r="CH75" s="17"/>
      <c r="CI75" s="116">
        <f>SUM(CF75,CG75)-CH75</f>
        <v>2591692</v>
      </c>
    </row>
    <row r="76" spans="1:87" s="39" customFormat="1" ht="27" customHeight="1">
      <c r="A76" s="37"/>
      <c r="B76" s="38">
        <v>75832</v>
      </c>
      <c r="C76" s="63"/>
      <c r="D76" s="64" t="s">
        <v>87</v>
      </c>
      <c r="E76" s="65">
        <f>E77</f>
        <v>1955739</v>
      </c>
      <c r="F76" s="65"/>
      <c r="G76" s="65"/>
      <c r="H76" s="65">
        <f>SUM(H77)</f>
        <v>1955739</v>
      </c>
      <c r="J76" s="119"/>
      <c r="K76" s="130">
        <v>75832</v>
      </c>
      <c r="L76" s="130"/>
      <c r="M76" s="131" t="s">
        <v>87</v>
      </c>
      <c r="N76" s="71">
        <f t="shared" si="1"/>
        <v>1955739</v>
      </c>
      <c r="O76" s="132">
        <f>SUM(O77)</f>
        <v>0</v>
      </c>
      <c r="P76" s="132">
        <f>SUM(P77)</f>
        <v>0</v>
      </c>
      <c r="Q76" s="139">
        <f>SUM(Q77)</f>
        <v>1955739</v>
      </c>
      <c r="R76" s="176"/>
      <c r="T76" s="119"/>
      <c r="U76" s="130">
        <v>75832</v>
      </c>
      <c r="V76" s="130"/>
      <c r="W76" s="204" t="s">
        <v>87</v>
      </c>
      <c r="X76" s="71">
        <f>SUM(Q76)</f>
        <v>1955739</v>
      </c>
      <c r="Y76" s="132"/>
      <c r="Z76" s="132"/>
      <c r="AA76" s="139">
        <f>SUM(AA77)</f>
        <v>1955739</v>
      </c>
      <c r="AD76" s="119"/>
      <c r="AE76" s="130">
        <v>75832</v>
      </c>
      <c r="AF76" s="130"/>
      <c r="AG76" s="131" t="s">
        <v>87</v>
      </c>
      <c r="AH76" s="71">
        <f t="shared" si="2"/>
        <v>1955739</v>
      </c>
      <c r="AI76" s="132">
        <f>SUM(AI77)</f>
        <v>0</v>
      </c>
      <c r="AJ76" s="132">
        <f>SUM(AJ77)</f>
        <v>0</v>
      </c>
      <c r="AK76" s="139">
        <f>SUM(AK77)</f>
        <v>1955739</v>
      </c>
      <c r="AN76" s="119"/>
      <c r="AO76" s="130">
        <v>75832</v>
      </c>
      <c r="AP76" s="130"/>
      <c r="AQ76" s="131" t="s">
        <v>87</v>
      </c>
      <c r="AR76" s="71">
        <f t="shared" si="3"/>
        <v>1955739</v>
      </c>
      <c r="AS76" s="132">
        <f>SUM(AS77)</f>
        <v>0</v>
      </c>
      <c r="AT76" s="132">
        <f>SUM(AT77)</f>
        <v>0</v>
      </c>
      <c r="AU76" s="139">
        <f>SUM(AU77)</f>
        <v>1955739</v>
      </c>
      <c r="AX76" s="119"/>
      <c r="AY76" s="130">
        <v>75832</v>
      </c>
      <c r="AZ76" s="130"/>
      <c r="BA76" s="131" t="s">
        <v>87</v>
      </c>
      <c r="BB76" s="71">
        <f t="shared" si="4"/>
        <v>1955739</v>
      </c>
      <c r="BC76" s="132">
        <f>SUM(BC77)</f>
        <v>0</v>
      </c>
      <c r="BD76" s="132">
        <f>SUM(BD77)</f>
        <v>0</v>
      </c>
      <c r="BE76" s="139">
        <f>SUM(BE77)</f>
        <v>1955739</v>
      </c>
      <c r="BH76" s="119"/>
      <c r="BI76" s="130">
        <v>75832</v>
      </c>
      <c r="BJ76" s="130"/>
      <c r="BK76" s="131" t="s">
        <v>87</v>
      </c>
      <c r="BL76" s="71">
        <f t="shared" si="5"/>
        <v>1955739</v>
      </c>
      <c r="BM76" s="132">
        <f>SUM(BM77)</f>
        <v>0</v>
      </c>
      <c r="BN76" s="132">
        <f>SUM(BN77)</f>
        <v>0</v>
      </c>
      <c r="BO76" s="139">
        <f>SUM(BO77)</f>
        <v>1955739</v>
      </c>
      <c r="BR76" s="119"/>
      <c r="BS76" s="130">
        <v>75832</v>
      </c>
      <c r="BT76" s="130"/>
      <c r="BU76" s="131" t="s">
        <v>87</v>
      </c>
      <c r="BV76" s="71">
        <f t="shared" si="6"/>
        <v>1955739</v>
      </c>
      <c r="BW76" s="132">
        <f>SUM(BW77)</f>
        <v>0</v>
      </c>
      <c r="BX76" s="132">
        <f>SUM(BX77)</f>
        <v>0</v>
      </c>
      <c r="BY76" s="139">
        <f>SUM(BY77)</f>
        <v>1955739</v>
      </c>
      <c r="CB76" s="119"/>
      <c r="CC76" s="130">
        <v>75832</v>
      </c>
      <c r="CD76" s="130"/>
      <c r="CE76" s="131" t="s">
        <v>87</v>
      </c>
      <c r="CF76" s="71">
        <f t="shared" si="7"/>
        <v>1955739</v>
      </c>
      <c r="CG76" s="132">
        <f>SUM(CG77)</f>
        <v>0</v>
      </c>
      <c r="CH76" s="132">
        <f>SUM(CH77)</f>
        <v>0</v>
      </c>
      <c r="CI76" s="139">
        <f>SUM(CI77)</f>
        <v>1955739</v>
      </c>
    </row>
    <row r="77" spans="1:87" ht="27.75" customHeight="1">
      <c r="A77" s="13"/>
      <c r="B77" s="15"/>
      <c r="C77" s="51">
        <v>2920</v>
      </c>
      <c r="D77" s="52" t="s">
        <v>86</v>
      </c>
      <c r="E77" s="53">
        <v>1955739</v>
      </c>
      <c r="F77" s="53"/>
      <c r="G77" s="53"/>
      <c r="H77" s="53">
        <f>SUM(E77,F77)-G77</f>
        <v>1955739</v>
      </c>
      <c r="J77" s="111"/>
      <c r="K77" s="15"/>
      <c r="L77" s="15">
        <v>2920</v>
      </c>
      <c r="M77" s="16" t="s">
        <v>86</v>
      </c>
      <c r="N77" s="86">
        <f t="shared" si="1"/>
        <v>1955739</v>
      </c>
      <c r="O77" s="17"/>
      <c r="P77" s="17"/>
      <c r="Q77" s="116">
        <f>SUM(N77,O77)-P77</f>
        <v>1955739</v>
      </c>
      <c r="T77" s="111"/>
      <c r="U77" s="15"/>
      <c r="V77" s="15">
        <v>2920</v>
      </c>
      <c r="W77" s="203" t="s">
        <v>86</v>
      </c>
      <c r="X77" s="86">
        <f>SUM(Q77)</f>
        <v>1955739</v>
      </c>
      <c r="Y77" s="17"/>
      <c r="Z77" s="17"/>
      <c r="AA77" s="116">
        <f>SUM(X77,Y77)-Z77</f>
        <v>1955739</v>
      </c>
      <c r="AD77" s="111"/>
      <c r="AE77" s="15"/>
      <c r="AF77" s="15">
        <v>2920</v>
      </c>
      <c r="AG77" s="16" t="s">
        <v>86</v>
      </c>
      <c r="AH77" s="86">
        <f t="shared" si="2"/>
        <v>1955739</v>
      </c>
      <c r="AI77" s="17"/>
      <c r="AJ77" s="17"/>
      <c r="AK77" s="116">
        <f>SUM(AH77,AI77)-AJ77</f>
        <v>1955739</v>
      </c>
      <c r="AN77" s="111"/>
      <c r="AO77" s="15"/>
      <c r="AP77" s="15">
        <v>2920</v>
      </c>
      <c r="AQ77" s="16" t="s">
        <v>86</v>
      </c>
      <c r="AR77" s="86">
        <f t="shared" si="3"/>
        <v>1955739</v>
      </c>
      <c r="AS77" s="17"/>
      <c r="AT77" s="17"/>
      <c r="AU77" s="116">
        <f>SUM(AR77,AS77)-AT77</f>
        <v>1955739</v>
      </c>
      <c r="AX77" s="111"/>
      <c r="AY77" s="15"/>
      <c r="AZ77" s="15">
        <v>2920</v>
      </c>
      <c r="BA77" s="16" t="s">
        <v>86</v>
      </c>
      <c r="BB77" s="86">
        <f t="shared" si="4"/>
        <v>1955739</v>
      </c>
      <c r="BC77" s="17"/>
      <c r="BD77" s="17"/>
      <c r="BE77" s="116">
        <f>SUM(BB77,BC77)-BD77</f>
        <v>1955739</v>
      </c>
      <c r="BH77" s="111"/>
      <c r="BI77" s="15"/>
      <c r="BJ77" s="15">
        <v>2920</v>
      </c>
      <c r="BK77" s="16" t="s">
        <v>86</v>
      </c>
      <c r="BL77" s="86">
        <f t="shared" si="5"/>
        <v>1955739</v>
      </c>
      <c r="BM77" s="17"/>
      <c r="BN77" s="17"/>
      <c r="BO77" s="116">
        <f>SUM(BL77,BM77)-BN77</f>
        <v>1955739</v>
      </c>
      <c r="BR77" s="111"/>
      <c r="BS77" s="15"/>
      <c r="BT77" s="15">
        <v>2920</v>
      </c>
      <c r="BU77" s="16" t="s">
        <v>86</v>
      </c>
      <c r="BV77" s="86">
        <f t="shared" si="6"/>
        <v>1955739</v>
      </c>
      <c r="BW77" s="17"/>
      <c r="BX77" s="17"/>
      <c r="BY77" s="116">
        <f>SUM(BV77,BW77)-BX77</f>
        <v>1955739</v>
      </c>
      <c r="CB77" s="111"/>
      <c r="CC77" s="15"/>
      <c r="CD77" s="15">
        <v>2920</v>
      </c>
      <c r="CE77" s="16" t="s">
        <v>86</v>
      </c>
      <c r="CF77" s="86">
        <f t="shared" si="7"/>
        <v>1955739</v>
      </c>
      <c r="CG77" s="17"/>
      <c r="CH77" s="17"/>
      <c r="CI77" s="116">
        <f>SUM(CF77,CG77)-CH77</f>
        <v>1955739</v>
      </c>
    </row>
    <row r="78" spans="1:87" ht="18" customHeight="1">
      <c r="A78" s="13"/>
      <c r="B78" s="15">
        <v>75814</v>
      </c>
      <c r="C78" s="51"/>
      <c r="D78" s="52" t="s">
        <v>42</v>
      </c>
      <c r="E78" s="53">
        <f>E79</f>
        <v>7159</v>
      </c>
      <c r="F78" s="53"/>
      <c r="G78" s="53"/>
      <c r="H78" s="53">
        <f>SUM(H79)</f>
        <v>7159</v>
      </c>
      <c r="J78" s="111"/>
      <c r="K78" s="29">
        <v>75814</v>
      </c>
      <c r="L78" s="29"/>
      <c r="M78" s="32" t="s">
        <v>42</v>
      </c>
      <c r="N78" s="71">
        <f t="shared" si="1"/>
        <v>7159</v>
      </c>
      <c r="O78" s="1">
        <f>SUM(O79)</f>
        <v>1000</v>
      </c>
      <c r="P78" s="1">
        <f>SUM(P79)</f>
        <v>0</v>
      </c>
      <c r="Q78" s="138">
        <f>SUM(Q79)</f>
        <v>8159</v>
      </c>
      <c r="T78" s="111"/>
      <c r="U78" s="29">
        <v>75814</v>
      </c>
      <c r="V78" s="29"/>
      <c r="W78" s="204" t="s">
        <v>42</v>
      </c>
      <c r="X78" s="71">
        <f>SUM(X79)</f>
        <v>89080</v>
      </c>
      <c r="Y78" s="1">
        <f>SUM(Y79)</f>
        <v>1200</v>
      </c>
      <c r="Z78" s="1"/>
      <c r="AA78" s="138">
        <f>SUM(AA79)</f>
        <v>90280</v>
      </c>
      <c r="AD78" s="111"/>
      <c r="AE78" s="29">
        <v>75814</v>
      </c>
      <c r="AF78" s="29"/>
      <c r="AG78" s="32" t="s">
        <v>42</v>
      </c>
      <c r="AH78" s="71">
        <f t="shared" si="2"/>
        <v>90280</v>
      </c>
      <c r="AI78" s="1">
        <f>SUM(AI79)</f>
        <v>0</v>
      </c>
      <c r="AJ78" s="1">
        <f>SUM(AJ79)</f>
        <v>0</v>
      </c>
      <c r="AK78" s="138">
        <f>SUM(AK79)</f>
        <v>90280</v>
      </c>
      <c r="AN78" s="111"/>
      <c r="AO78" s="29">
        <v>75814</v>
      </c>
      <c r="AP78" s="29"/>
      <c r="AQ78" s="32" t="s">
        <v>42</v>
      </c>
      <c r="AR78" s="71">
        <f t="shared" si="3"/>
        <v>90280</v>
      </c>
      <c r="AS78" s="1">
        <f>SUM(AS79)</f>
        <v>0</v>
      </c>
      <c r="AT78" s="1">
        <f>SUM(AT79)</f>
        <v>0</v>
      </c>
      <c r="AU78" s="138">
        <f>SUM(AU79)</f>
        <v>90280</v>
      </c>
      <c r="AX78" s="111"/>
      <c r="AY78" s="29">
        <v>75814</v>
      </c>
      <c r="AZ78" s="29"/>
      <c r="BA78" s="32" t="s">
        <v>42</v>
      </c>
      <c r="BB78" s="71">
        <f t="shared" si="4"/>
        <v>90280</v>
      </c>
      <c r="BC78" s="1">
        <f>SUM(BC79)</f>
        <v>0</v>
      </c>
      <c r="BD78" s="1">
        <f>SUM(BD79)</f>
        <v>0</v>
      </c>
      <c r="BE78" s="138">
        <f>SUM(BE79)</f>
        <v>90280</v>
      </c>
      <c r="BH78" s="111"/>
      <c r="BI78" s="29">
        <v>75814</v>
      </c>
      <c r="BJ78" s="29"/>
      <c r="BK78" s="32" t="s">
        <v>42</v>
      </c>
      <c r="BL78" s="71">
        <f t="shared" si="5"/>
        <v>90280</v>
      </c>
      <c r="BM78" s="1">
        <f>SUM(BM79)</f>
        <v>0</v>
      </c>
      <c r="BN78" s="1">
        <f>SUM(BN79)</f>
        <v>0</v>
      </c>
      <c r="BO78" s="138">
        <f>SUM(BO79)</f>
        <v>90280</v>
      </c>
      <c r="BR78" s="111"/>
      <c r="BS78" s="29">
        <v>75814</v>
      </c>
      <c r="BT78" s="29"/>
      <c r="BU78" s="32" t="s">
        <v>42</v>
      </c>
      <c r="BV78" s="71">
        <f t="shared" si="6"/>
        <v>90280</v>
      </c>
      <c r="BW78" s="1">
        <f>SUM(BW79)</f>
        <v>0</v>
      </c>
      <c r="BX78" s="1">
        <f>SUM(BX79)</f>
        <v>0</v>
      </c>
      <c r="BY78" s="138">
        <f>SUM(BY79)</f>
        <v>90280</v>
      </c>
      <c r="CB78" s="111"/>
      <c r="CC78" s="29">
        <v>75814</v>
      </c>
      <c r="CD78" s="29"/>
      <c r="CE78" s="32" t="s">
        <v>42</v>
      </c>
      <c r="CF78" s="71">
        <f t="shared" si="7"/>
        <v>90280</v>
      </c>
      <c r="CG78" s="1">
        <f>SUM(CG79)</f>
        <v>0</v>
      </c>
      <c r="CH78" s="1">
        <f>SUM(CH79)</f>
        <v>0</v>
      </c>
      <c r="CI78" s="138">
        <f>SUM(CI79)</f>
        <v>90280</v>
      </c>
    </row>
    <row r="79" spans="1:87" ht="18" customHeight="1" thickBot="1">
      <c r="A79" s="13"/>
      <c r="B79" s="15"/>
      <c r="C79" s="57" t="s">
        <v>81</v>
      </c>
      <c r="D79" s="55" t="s">
        <v>29</v>
      </c>
      <c r="E79" s="56">
        <v>7159</v>
      </c>
      <c r="F79" s="56"/>
      <c r="G79" s="56"/>
      <c r="H79" s="56">
        <f>SUM(E79,F79)-G79</f>
        <v>7159</v>
      </c>
      <c r="J79" s="111"/>
      <c r="K79" s="15"/>
      <c r="L79" s="14" t="s">
        <v>81</v>
      </c>
      <c r="M79" s="16" t="s">
        <v>29</v>
      </c>
      <c r="N79" s="86">
        <f t="shared" si="1"/>
        <v>7159</v>
      </c>
      <c r="O79" s="17">
        <v>1000</v>
      </c>
      <c r="P79" s="17"/>
      <c r="Q79" s="116">
        <f>SUM(N79,O79)-P79</f>
        <v>8159</v>
      </c>
      <c r="T79" s="111"/>
      <c r="U79" s="15"/>
      <c r="V79" s="14" t="s">
        <v>81</v>
      </c>
      <c r="W79" s="203" t="s">
        <v>29</v>
      </c>
      <c r="X79" s="86">
        <v>89080</v>
      </c>
      <c r="Y79" s="17">
        <v>1200</v>
      </c>
      <c r="Z79" s="17"/>
      <c r="AA79" s="116">
        <f>SUM(X79,Y79)-Z79</f>
        <v>90280</v>
      </c>
      <c r="AD79" s="111"/>
      <c r="AE79" s="15"/>
      <c r="AF79" s="14" t="s">
        <v>81</v>
      </c>
      <c r="AG79" s="16" t="s">
        <v>29</v>
      </c>
      <c r="AH79" s="86">
        <f t="shared" si="2"/>
        <v>90280</v>
      </c>
      <c r="AI79" s="17"/>
      <c r="AJ79" s="17"/>
      <c r="AK79" s="116">
        <f>SUM(AH79,AI79)-AJ79</f>
        <v>90280</v>
      </c>
      <c r="AN79" s="111"/>
      <c r="AO79" s="15"/>
      <c r="AP79" s="14" t="s">
        <v>81</v>
      </c>
      <c r="AQ79" s="16" t="s">
        <v>29</v>
      </c>
      <c r="AR79" s="86">
        <f t="shared" si="3"/>
        <v>90280</v>
      </c>
      <c r="AS79" s="17"/>
      <c r="AT79" s="17"/>
      <c r="AU79" s="116">
        <f>SUM(AR79,AS79)-AT79</f>
        <v>90280</v>
      </c>
      <c r="AX79" s="111"/>
      <c r="AY79" s="15"/>
      <c r="AZ79" s="14" t="s">
        <v>81</v>
      </c>
      <c r="BA79" s="16" t="s">
        <v>29</v>
      </c>
      <c r="BB79" s="86">
        <f t="shared" si="4"/>
        <v>90280</v>
      </c>
      <c r="BC79" s="17"/>
      <c r="BD79" s="17"/>
      <c r="BE79" s="116">
        <f>SUM(BB79,BC79)-BD79</f>
        <v>90280</v>
      </c>
      <c r="BH79" s="111"/>
      <c r="BI79" s="15"/>
      <c r="BJ79" s="14" t="s">
        <v>81</v>
      </c>
      <c r="BK79" s="16" t="s">
        <v>29</v>
      </c>
      <c r="BL79" s="86">
        <f t="shared" si="5"/>
        <v>90280</v>
      </c>
      <c r="BM79" s="17"/>
      <c r="BN79" s="17"/>
      <c r="BO79" s="116">
        <f>SUM(BL79,BM79)-BN79</f>
        <v>90280</v>
      </c>
      <c r="BR79" s="111"/>
      <c r="BS79" s="15"/>
      <c r="BT79" s="14" t="s">
        <v>81</v>
      </c>
      <c r="BU79" s="16" t="s">
        <v>29</v>
      </c>
      <c r="BV79" s="86">
        <f t="shared" si="6"/>
        <v>90280</v>
      </c>
      <c r="BW79" s="17"/>
      <c r="BX79" s="17"/>
      <c r="BY79" s="116">
        <f>SUM(BV79,BW79)-BX79</f>
        <v>90280</v>
      </c>
      <c r="CB79" s="111"/>
      <c r="CC79" s="15"/>
      <c r="CD79" s="14" t="s">
        <v>81</v>
      </c>
      <c r="CE79" s="16" t="s">
        <v>29</v>
      </c>
      <c r="CF79" s="86">
        <f t="shared" si="7"/>
        <v>90280</v>
      </c>
      <c r="CG79" s="17"/>
      <c r="CH79" s="17"/>
      <c r="CI79" s="116">
        <f>SUM(CF79,CG79)-CH79</f>
        <v>90280</v>
      </c>
    </row>
    <row r="80" spans="1:87" ht="16.5" customHeight="1" thickBot="1">
      <c r="A80" s="10">
        <v>801</v>
      </c>
      <c r="B80" s="22"/>
      <c r="C80" s="31"/>
      <c r="D80" s="23" t="s">
        <v>43</v>
      </c>
      <c r="E80" s="2">
        <f>E81+E87</f>
        <v>116623</v>
      </c>
      <c r="F80" s="2"/>
      <c r="G80" s="2"/>
      <c r="H80" s="2">
        <f>SUM(H81,H87,H96)</f>
        <v>116623</v>
      </c>
      <c r="J80" s="82">
        <v>801</v>
      </c>
      <c r="K80" s="78"/>
      <c r="L80" s="98"/>
      <c r="M80" s="79" t="s">
        <v>43</v>
      </c>
      <c r="N80" s="80">
        <f t="shared" si="1"/>
        <v>116623</v>
      </c>
      <c r="O80" s="80">
        <f>SUM(O81,O87,O96)</f>
        <v>37586</v>
      </c>
      <c r="P80" s="80">
        <f>SUM(P81,P87)</f>
        <v>0</v>
      </c>
      <c r="Q80" s="81">
        <f>SUM(Q81,Q87,Q96)</f>
        <v>154209</v>
      </c>
      <c r="T80" s="82">
        <v>801</v>
      </c>
      <c r="U80" s="78"/>
      <c r="V80" s="98"/>
      <c r="W80" s="205" t="s">
        <v>43</v>
      </c>
      <c r="X80" s="80">
        <f>SUM(X96,X94,X87,X81)</f>
        <v>281614</v>
      </c>
      <c r="Y80" s="80">
        <f>SUM(Y96,Y94,Y87,Y81)</f>
        <v>2186</v>
      </c>
      <c r="Z80" s="80"/>
      <c r="AA80" s="81">
        <f>SUM(AA96,AA94,AA87,AA81)</f>
        <v>283800</v>
      </c>
      <c r="AD80" s="82">
        <v>801</v>
      </c>
      <c r="AE80" s="78"/>
      <c r="AF80" s="98"/>
      <c r="AG80" s="79" t="s">
        <v>43</v>
      </c>
      <c r="AH80" s="80">
        <f t="shared" si="2"/>
        <v>283800</v>
      </c>
      <c r="AI80" s="80">
        <f>SUM(AI81,AI87)</f>
        <v>0</v>
      </c>
      <c r="AJ80" s="80">
        <f>SUM(AJ81,AJ87)</f>
        <v>0</v>
      </c>
      <c r="AK80" s="81">
        <f>SUM(AK81,AK87,AK96)</f>
        <v>191149</v>
      </c>
      <c r="AN80" s="82">
        <v>801</v>
      </c>
      <c r="AO80" s="78"/>
      <c r="AP80" s="98"/>
      <c r="AQ80" s="79" t="s">
        <v>43</v>
      </c>
      <c r="AR80" s="80">
        <f t="shared" si="3"/>
        <v>191149</v>
      </c>
      <c r="AS80" s="80">
        <f>SUM(AS81,AS87)</f>
        <v>0</v>
      </c>
      <c r="AT80" s="80">
        <f>SUM(AT81,AT87)</f>
        <v>0</v>
      </c>
      <c r="AU80" s="81">
        <f>SUM(AU81,AU87,AU96)</f>
        <v>191149</v>
      </c>
      <c r="AX80" s="82">
        <v>801</v>
      </c>
      <c r="AY80" s="78"/>
      <c r="AZ80" s="98"/>
      <c r="BA80" s="79" t="s">
        <v>43</v>
      </c>
      <c r="BB80" s="80">
        <f t="shared" si="4"/>
        <v>191149</v>
      </c>
      <c r="BC80" s="80">
        <f>SUM(BC81,BC87)</f>
        <v>0</v>
      </c>
      <c r="BD80" s="80">
        <f>SUM(BD81,BD87)</f>
        <v>0</v>
      </c>
      <c r="BE80" s="81">
        <f>SUM(BE81,BE87,BE96)</f>
        <v>191149</v>
      </c>
      <c r="BH80" s="82">
        <v>801</v>
      </c>
      <c r="BI80" s="78"/>
      <c r="BJ80" s="98"/>
      <c r="BK80" s="79" t="s">
        <v>43</v>
      </c>
      <c r="BL80" s="80">
        <f t="shared" si="5"/>
        <v>191149</v>
      </c>
      <c r="BM80" s="80">
        <f>SUM(BM81,BM87)</f>
        <v>0</v>
      </c>
      <c r="BN80" s="80">
        <f>SUM(BN81,BN87)</f>
        <v>0</v>
      </c>
      <c r="BO80" s="81">
        <f>SUM(BO81,BO87,BO96)</f>
        <v>191149</v>
      </c>
      <c r="BR80" s="82">
        <v>801</v>
      </c>
      <c r="BS80" s="78"/>
      <c r="BT80" s="98"/>
      <c r="BU80" s="79" t="s">
        <v>43</v>
      </c>
      <c r="BV80" s="80">
        <f t="shared" si="6"/>
        <v>191149</v>
      </c>
      <c r="BW80" s="80">
        <f>SUM(BW81,BW87)</f>
        <v>0</v>
      </c>
      <c r="BX80" s="80">
        <f>SUM(BX81,BX87)</f>
        <v>0</v>
      </c>
      <c r="BY80" s="81">
        <f>SUM(BY81,BY87,BY96)</f>
        <v>191149</v>
      </c>
      <c r="CB80" s="82">
        <v>801</v>
      </c>
      <c r="CC80" s="78"/>
      <c r="CD80" s="98"/>
      <c r="CE80" s="79" t="s">
        <v>43</v>
      </c>
      <c r="CF80" s="80">
        <f t="shared" si="7"/>
        <v>191149</v>
      </c>
      <c r="CG80" s="80">
        <f>SUM(CG81,CG87)</f>
        <v>0</v>
      </c>
      <c r="CH80" s="80">
        <f>SUM(CH81,CH87)</f>
        <v>0</v>
      </c>
      <c r="CI80" s="81">
        <f>SUM(CI81,CI87,CI96)</f>
        <v>191149</v>
      </c>
    </row>
    <row r="81" spans="1:87" ht="17.25" customHeight="1">
      <c r="A81" s="28"/>
      <c r="B81" s="29">
        <v>80120</v>
      </c>
      <c r="C81" s="46"/>
      <c r="D81" s="32" t="s">
        <v>44</v>
      </c>
      <c r="E81" s="1">
        <f>E84</f>
        <v>0</v>
      </c>
      <c r="F81" s="1"/>
      <c r="G81" s="1"/>
      <c r="H81" s="1">
        <f>SUM(H84:H86)</f>
        <v>0</v>
      </c>
      <c r="J81" s="120"/>
      <c r="K81" s="33">
        <v>80120</v>
      </c>
      <c r="L81" s="87"/>
      <c r="M81" s="44" t="s">
        <v>44</v>
      </c>
      <c r="N81" s="72">
        <f t="shared" si="1"/>
        <v>0</v>
      </c>
      <c r="O81" s="45">
        <f>SUM(O84:O86)</f>
        <v>4756</v>
      </c>
      <c r="P81" s="45">
        <f>SUM(P84:P86)</f>
        <v>0</v>
      </c>
      <c r="Q81" s="121">
        <f>SUM(Q84:Q86)</f>
        <v>4756</v>
      </c>
      <c r="T81" s="118"/>
      <c r="U81" s="153">
        <v>80120</v>
      </c>
      <c r="V81" s="87"/>
      <c r="W81" s="202" t="s">
        <v>44</v>
      </c>
      <c r="X81" s="124">
        <f>SUM(X82:X84)</f>
        <v>10700</v>
      </c>
      <c r="Y81" s="124"/>
      <c r="Z81" s="124"/>
      <c r="AA81" s="222">
        <f>SUM(AA82:AA84)</f>
        <v>10700</v>
      </c>
      <c r="AD81" s="118"/>
      <c r="AE81" s="153">
        <v>80120</v>
      </c>
      <c r="AF81" s="149"/>
      <c r="AG81" s="123" t="s">
        <v>44</v>
      </c>
      <c r="AH81" s="124">
        <f t="shared" si="2"/>
        <v>10700</v>
      </c>
      <c r="AI81" s="125">
        <f>SUM(AI84:AI86)</f>
        <v>0</v>
      </c>
      <c r="AJ81" s="125">
        <f>SUM(AJ84:AJ86)</f>
        <v>0</v>
      </c>
      <c r="AK81" s="126">
        <f>SUM(AK84:AK86)</f>
        <v>0</v>
      </c>
      <c r="AN81" s="118"/>
      <c r="AO81" s="153">
        <v>80120</v>
      </c>
      <c r="AP81" s="149"/>
      <c r="AQ81" s="123" t="s">
        <v>44</v>
      </c>
      <c r="AR81" s="124">
        <f t="shared" si="3"/>
        <v>0</v>
      </c>
      <c r="AS81" s="125">
        <f>SUM(AS84:AS86)</f>
        <v>0</v>
      </c>
      <c r="AT81" s="125">
        <f>SUM(AT84:AT86)</f>
        <v>0</v>
      </c>
      <c r="AU81" s="126">
        <f>SUM(AU84:AU86)</f>
        <v>0</v>
      </c>
      <c r="AX81" s="118"/>
      <c r="AY81" s="153">
        <v>80120</v>
      </c>
      <c r="AZ81" s="149"/>
      <c r="BA81" s="123" t="s">
        <v>44</v>
      </c>
      <c r="BB81" s="124">
        <f t="shared" si="4"/>
        <v>0</v>
      </c>
      <c r="BC81" s="125">
        <f>SUM(BC84:BC86)</f>
        <v>0</v>
      </c>
      <c r="BD81" s="125">
        <f>SUM(BD84:BD86)</f>
        <v>0</v>
      </c>
      <c r="BE81" s="126">
        <f>SUM(BE84:BE86)</f>
        <v>0</v>
      </c>
      <c r="BH81" s="118"/>
      <c r="BI81" s="153">
        <v>80120</v>
      </c>
      <c r="BJ81" s="149"/>
      <c r="BK81" s="123" t="s">
        <v>44</v>
      </c>
      <c r="BL81" s="124">
        <f t="shared" si="5"/>
        <v>0</v>
      </c>
      <c r="BM81" s="125">
        <f>SUM(BM84:BM86)</f>
        <v>0</v>
      </c>
      <c r="BN81" s="125">
        <f>SUM(BN84:BN86)</f>
        <v>0</v>
      </c>
      <c r="BO81" s="126">
        <f>SUM(BO84:BO86)</f>
        <v>0</v>
      </c>
      <c r="BR81" s="118"/>
      <c r="BS81" s="153">
        <v>80120</v>
      </c>
      <c r="BT81" s="149"/>
      <c r="BU81" s="123" t="s">
        <v>44</v>
      </c>
      <c r="BV81" s="124">
        <f t="shared" si="6"/>
        <v>0</v>
      </c>
      <c r="BW81" s="125">
        <f>SUM(BW84:BW86)</f>
        <v>0</v>
      </c>
      <c r="BX81" s="125">
        <f>SUM(BX84:BX86)</f>
        <v>0</v>
      </c>
      <c r="BY81" s="126">
        <f>SUM(BY84:BY86)</f>
        <v>0</v>
      </c>
      <c r="CB81" s="118"/>
      <c r="CC81" s="153">
        <v>80120</v>
      </c>
      <c r="CD81" s="149"/>
      <c r="CE81" s="123" t="s">
        <v>44</v>
      </c>
      <c r="CF81" s="124">
        <f t="shared" si="7"/>
        <v>0</v>
      </c>
      <c r="CG81" s="125">
        <f>SUM(CG84:CG86)</f>
        <v>0</v>
      </c>
      <c r="CH81" s="125">
        <f>SUM(CH84:CH86)</f>
        <v>0</v>
      </c>
      <c r="CI81" s="126">
        <f>SUM(CI84:CI86)</f>
        <v>0</v>
      </c>
    </row>
    <row r="82" spans="1:87" ht="54" customHeight="1">
      <c r="A82" s="13"/>
      <c r="B82" s="15"/>
      <c r="C82" s="66" t="s">
        <v>77</v>
      </c>
      <c r="D82" s="49" t="s">
        <v>48</v>
      </c>
      <c r="E82" s="50">
        <v>10700</v>
      </c>
      <c r="F82" s="50"/>
      <c r="G82" s="50"/>
      <c r="H82" s="50">
        <f>SUM(E82,F82)-G82</f>
        <v>10700</v>
      </c>
      <c r="J82" s="111"/>
      <c r="K82" s="15"/>
      <c r="L82" s="46" t="s">
        <v>77</v>
      </c>
      <c r="M82" s="32" t="s">
        <v>48</v>
      </c>
      <c r="N82" s="71">
        <f>SUM(H82)</f>
        <v>10700</v>
      </c>
      <c r="O82" s="1"/>
      <c r="P82" s="1"/>
      <c r="Q82" s="138">
        <f>SUM(N82,O82)-P82</f>
        <v>10700</v>
      </c>
      <c r="T82" s="118"/>
      <c r="U82" s="83"/>
      <c r="V82" s="87" t="s">
        <v>77</v>
      </c>
      <c r="W82" s="208" t="s">
        <v>48</v>
      </c>
      <c r="X82" s="127">
        <v>2910</v>
      </c>
      <c r="Y82" s="61"/>
      <c r="Z82" s="61"/>
      <c r="AA82" s="114">
        <f>SUM(X82,Y82)-Z82</f>
        <v>2910</v>
      </c>
      <c r="AD82" s="118"/>
      <c r="AE82" s="83"/>
      <c r="AF82" s="150" t="s">
        <v>77</v>
      </c>
      <c r="AG82" s="60" t="s">
        <v>48</v>
      </c>
      <c r="AH82" s="127">
        <f>SUM(AA82)</f>
        <v>2910</v>
      </c>
      <c r="AI82" s="61"/>
      <c r="AJ82" s="61"/>
      <c r="AK82" s="114">
        <f>SUM(AH82,AI82)-AJ82</f>
        <v>2910</v>
      </c>
      <c r="AN82" s="118"/>
      <c r="AO82" s="83"/>
      <c r="AP82" s="150" t="s">
        <v>77</v>
      </c>
      <c r="AQ82" s="60" t="s">
        <v>48</v>
      </c>
      <c r="AR82" s="127">
        <f>SUM(AK82)</f>
        <v>2910</v>
      </c>
      <c r="AS82" s="61"/>
      <c r="AT82" s="61"/>
      <c r="AU82" s="114">
        <f>SUM(AR82,AS82)-AT82</f>
        <v>2910</v>
      </c>
      <c r="AX82" s="118"/>
      <c r="AY82" s="83"/>
      <c r="AZ82" s="150" t="s">
        <v>77</v>
      </c>
      <c r="BA82" s="60" t="s">
        <v>48</v>
      </c>
      <c r="BB82" s="127">
        <f>SUM(AU82)</f>
        <v>2910</v>
      </c>
      <c r="BC82" s="61"/>
      <c r="BD82" s="61"/>
      <c r="BE82" s="114">
        <f>SUM(BB82,BC82)-BD82</f>
        <v>2910</v>
      </c>
      <c r="BH82" s="118"/>
      <c r="BI82" s="83"/>
      <c r="BJ82" s="150" t="s">
        <v>77</v>
      </c>
      <c r="BK82" s="60" t="s">
        <v>48</v>
      </c>
      <c r="BL82" s="127">
        <f>SUM(BE82)</f>
        <v>2910</v>
      </c>
      <c r="BM82" s="61"/>
      <c r="BN82" s="61"/>
      <c r="BO82" s="114">
        <f>SUM(BL82,BM82)-BN82</f>
        <v>2910</v>
      </c>
      <c r="BR82" s="118"/>
      <c r="BS82" s="83"/>
      <c r="BT82" s="150" t="s">
        <v>77</v>
      </c>
      <c r="BU82" s="60" t="s">
        <v>48</v>
      </c>
      <c r="BV82" s="127">
        <f>SUM(BO82)</f>
        <v>2910</v>
      </c>
      <c r="BW82" s="61"/>
      <c r="BX82" s="61"/>
      <c r="BY82" s="114">
        <f>SUM(BV82,BW82)-BX82</f>
        <v>2910</v>
      </c>
      <c r="CB82" s="118"/>
      <c r="CC82" s="83"/>
      <c r="CD82" s="150" t="s">
        <v>77</v>
      </c>
      <c r="CE82" s="60" t="s">
        <v>48</v>
      </c>
      <c r="CF82" s="127">
        <f>SUM(BY82)</f>
        <v>2910</v>
      </c>
      <c r="CG82" s="61"/>
      <c r="CH82" s="61"/>
      <c r="CI82" s="114">
        <f>SUM(CF82,CG82)-CH82</f>
        <v>2910</v>
      </c>
    </row>
    <row r="83" spans="1:87" ht="19.5" customHeight="1">
      <c r="A83" s="43"/>
      <c r="B83" s="33"/>
      <c r="C83" s="57" t="s">
        <v>79</v>
      </c>
      <c r="D83" s="55" t="s">
        <v>46</v>
      </c>
      <c r="E83" s="56">
        <v>8358</v>
      </c>
      <c r="F83" s="56"/>
      <c r="G83" s="56"/>
      <c r="H83" s="56">
        <f>SUM(E83,F83)-G83</f>
        <v>8358</v>
      </c>
      <c r="J83" s="111"/>
      <c r="K83" s="15"/>
      <c r="L83" s="46" t="s">
        <v>79</v>
      </c>
      <c r="M83" s="32" t="s">
        <v>46</v>
      </c>
      <c r="N83" s="71">
        <f>SUM(H83)</f>
        <v>8358</v>
      </c>
      <c r="O83" s="1">
        <v>14000</v>
      </c>
      <c r="P83" s="1"/>
      <c r="Q83" s="138">
        <f>SUM(N83,O83)-P83</f>
        <v>22358</v>
      </c>
      <c r="T83" s="118"/>
      <c r="U83" s="83"/>
      <c r="V83" s="46" t="s">
        <v>79</v>
      </c>
      <c r="W83" s="204" t="s">
        <v>46</v>
      </c>
      <c r="X83" s="71">
        <v>7600</v>
      </c>
      <c r="Y83" s="1"/>
      <c r="Z83" s="1"/>
      <c r="AA83" s="138">
        <f>SUM(X83,Y83)-Z83</f>
        <v>7600</v>
      </c>
      <c r="AD83" s="118"/>
      <c r="AE83" s="83"/>
      <c r="AF83" s="85" t="s">
        <v>79</v>
      </c>
      <c r="AG83" s="52" t="s">
        <v>46</v>
      </c>
      <c r="AH83" s="74">
        <f>SUM(AA83)</f>
        <v>7600</v>
      </c>
      <c r="AI83" s="53"/>
      <c r="AJ83" s="53"/>
      <c r="AK83" s="112">
        <f>SUM(AH83,AI83)-AJ83</f>
        <v>7600</v>
      </c>
      <c r="AN83" s="118"/>
      <c r="AO83" s="83"/>
      <c r="AP83" s="85" t="s">
        <v>79</v>
      </c>
      <c r="AQ83" s="52" t="s">
        <v>46</v>
      </c>
      <c r="AR83" s="74">
        <f>SUM(AK83)</f>
        <v>7600</v>
      </c>
      <c r="AS83" s="53"/>
      <c r="AT83" s="53"/>
      <c r="AU83" s="112">
        <f>SUM(AR83,AS83)-AT83</f>
        <v>7600</v>
      </c>
      <c r="AX83" s="118"/>
      <c r="AY83" s="83"/>
      <c r="AZ83" s="85" t="s">
        <v>79</v>
      </c>
      <c r="BA83" s="52" t="s">
        <v>46</v>
      </c>
      <c r="BB83" s="74">
        <f>SUM(AU83)</f>
        <v>7600</v>
      </c>
      <c r="BC83" s="53"/>
      <c r="BD83" s="53"/>
      <c r="BE83" s="112">
        <f>SUM(BB83,BC83)-BD83</f>
        <v>7600</v>
      </c>
      <c r="BH83" s="118"/>
      <c r="BI83" s="83"/>
      <c r="BJ83" s="85" t="s">
        <v>79</v>
      </c>
      <c r="BK83" s="52" t="s">
        <v>46</v>
      </c>
      <c r="BL83" s="74">
        <f>SUM(BE83)</f>
        <v>7600</v>
      </c>
      <c r="BM83" s="53"/>
      <c r="BN83" s="53"/>
      <c r="BO83" s="112">
        <f>SUM(BL83,BM83)-BN83</f>
        <v>7600</v>
      </c>
      <c r="BR83" s="118"/>
      <c r="BS83" s="83"/>
      <c r="BT83" s="85" t="s">
        <v>79</v>
      </c>
      <c r="BU83" s="52" t="s">
        <v>46</v>
      </c>
      <c r="BV83" s="74">
        <f>SUM(BO83)</f>
        <v>7600</v>
      </c>
      <c r="BW83" s="53"/>
      <c r="BX83" s="53"/>
      <c r="BY83" s="112">
        <f>SUM(BV83,BW83)-BX83</f>
        <v>7600</v>
      </c>
      <c r="CB83" s="118"/>
      <c r="CC83" s="83"/>
      <c r="CD83" s="85" t="s">
        <v>79</v>
      </c>
      <c r="CE83" s="52" t="s">
        <v>46</v>
      </c>
      <c r="CF83" s="74">
        <f>SUM(BY83)</f>
        <v>7600</v>
      </c>
      <c r="CG83" s="53"/>
      <c r="CH83" s="53"/>
      <c r="CI83" s="112">
        <f>SUM(CF83,CG83)-CH83</f>
        <v>7600</v>
      </c>
    </row>
    <row r="84" spans="1:87" ht="30" customHeight="1">
      <c r="A84" s="13"/>
      <c r="B84" s="15"/>
      <c r="C84" s="14"/>
      <c r="D84" s="16"/>
      <c r="E84" s="17"/>
      <c r="F84" s="17"/>
      <c r="G84" s="17"/>
      <c r="H84" s="17"/>
      <c r="J84" s="111"/>
      <c r="K84" s="15"/>
      <c r="L84" s="46" t="s">
        <v>82</v>
      </c>
      <c r="M84" s="32" t="s">
        <v>15</v>
      </c>
      <c r="N84" s="71"/>
      <c r="O84" s="1">
        <v>4756</v>
      </c>
      <c r="P84" s="1"/>
      <c r="Q84" s="138">
        <f>SUM(N84,O84)-P84</f>
        <v>4756</v>
      </c>
      <c r="T84" s="118"/>
      <c r="U84" s="83"/>
      <c r="V84" s="46" t="s">
        <v>80</v>
      </c>
      <c r="W84" s="204" t="s">
        <v>31</v>
      </c>
      <c r="X84" s="71">
        <v>190</v>
      </c>
      <c r="Y84" s="1"/>
      <c r="Z84" s="1"/>
      <c r="AA84" s="138">
        <f>SUM(X84,Y84)-Z84</f>
        <v>190</v>
      </c>
      <c r="AD84" s="118"/>
      <c r="AE84" s="83"/>
      <c r="AF84" s="152" t="s">
        <v>82</v>
      </c>
      <c r="AG84" s="32" t="s">
        <v>15</v>
      </c>
      <c r="AH84" s="74">
        <f>SUM(AA84)</f>
        <v>190</v>
      </c>
      <c r="AI84" s="53"/>
      <c r="AJ84" s="53"/>
      <c r="AK84" s="112"/>
      <c r="AN84" s="118"/>
      <c r="AO84" s="83"/>
      <c r="AP84" s="85"/>
      <c r="AQ84" s="52"/>
      <c r="AR84" s="74"/>
      <c r="AS84" s="53"/>
      <c r="AT84" s="53"/>
      <c r="AU84" s="112"/>
      <c r="AX84" s="118"/>
      <c r="AY84" s="83"/>
      <c r="AZ84" s="85"/>
      <c r="BA84" s="52"/>
      <c r="BB84" s="74"/>
      <c r="BC84" s="53"/>
      <c r="BD84" s="53"/>
      <c r="BE84" s="112"/>
      <c r="BH84" s="118"/>
      <c r="BI84" s="83"/>
      <c r="BJ84" s="85"/>
      <c r="BK84" s="52"/>
      <c r="BL84" s="74"/>
      <c r="BM84" s="53"/>
      <c r="BN84" s="53"/>
      <c r="BO84" s="112"/>
      <c r="BR84" s="118"/>
      <c r="BS84" s="83"/>
      <c r="BT84" s="85"/>
      <c r="BU84" s="52"/>
      <c r="BV84" s="74"/>
      <c r="BW84" s="53"/>
      <c r="BX84" s="53"/>
      <c r="BY84" s="112"/>
      <c r="CB84" s="118"/>
      <c r="CC84" s="83"/>
      <c r="CD84" s="85"/>
      <c r="CE84" s="52"/>
      <c r="CF84" s="74"/>
      <c r="CG84" s="53"/>
      <c r="CH84" s="53"/>
      <c r="CI84" s="112"/>
    </row>
    <row r="85" spans="1:87" ht="25.5" customHeight="1" hidden="1">
      <c r="A85" s="13"/>
      <c r="B85" s="15"/>
      <c r="C85" s="62" t="s">
        <v>45</v>
      </c>
      <c r="D85" s="52" t="s">
        <v>46</v>
      </c>
      <c r="E85" s="53"/>
      <c r="F85" s="53"/>
      <c r="G85" s="53"/>
      <c r="H85" s="53"/>
      <c r="J85" s="111"/>
      <c r="K85" s="15"/>
      <c r="L85" s="46" t="s">
        <v>45</v>
      </c>
      <c r="M85" s="32" t="s">
        <v>46</v>
      </c>
      <c r="N85" s="71">
        <f t="shared" si="1"/>
        <v>0</v>
      </c>
      <c r="O85" s="1"/>
      <c r="P85" s="1"/>
      <c r="Q85" s="138"/>
      <c r="T85" s="118"/>
      <c r="U85" s="83"/>
      <c r="V85" s="150" t="s">
        <v>45</v>
      </c>
      <c r="W85" s="209" t="s">
        <v>46</v>
      </c>
      <c r="X85" s="88">
        <f>SUM(Q85)</f>
        <v>0</v>
      </c>
      <c r="Y85" s="53"/>
      <c r="Z85" s="53"/>
      <c r="AA85" s="112"/>
      <c r="AD85" s="118"/>
      <c r="AE85" s="83"/>
      <c r="AF85" s="85" t="s">
        <v>45</v>
      </c>
      <c r="AG85" s="52" t="s">
        <v>46</v>
      </c>
      <c r="AH85" s="88">
        <f t="shared" si="2"/>
        <v>0</v>
      </c>
      <c r="AI85" s="53"/>
      <c r="AJ85" s="53"/>
      <c r="AK85" s="112"/>
      <c r="AN85" s="118"/>
      <c r="AO85" s="83"/>
      <c r="AP85" s="85" t="s">
        <v>45</v>
      </c>
      <c r="AQ85" s="52" t="s">
        <v>46</v>
      </c>
      <c r="AR85" s="88">
        <f t="shared" si="3"/>
        <v>0</v>
      </c>
      <c r="AS85" s="53"/>
      <c r="AT85" s="53"/>
      <c r="AU85" s="112"/>
      <c r="AX85" s="118"/>
      <c r="AY85" s="83"/>
      <c r="AZ85" s="85" t="s">
        <v>45</v>
      </c>
      <c r="BA85" s="52" t="s">
        <v>46</v>
      </c>
      <c r="BB85" s="88">
        <f t="shared" si="4"/>
        <v>0</v>
      </c>
      <c r="BC85" s="53"/>
      <c r="BD85" s="53"/>
      <c r="BE85" s="112"/>
      <c r="BH85" s="118"/>
      <c r="BI85" s="83"/>
      <c r="BJ85" s="85" t="s">
        <v>45</v>
      </c>
      <c r="BK85" s="52" t="s">
        <v>46</v>
      </c>
      <c r="BL85" s="88">
        <f t="shared" si="5"/>
        <v>0</v>
      </c>
      <c r="BM85" s="53"/>
      <c r="BN85" s="53"/>
      <c r="BO85" s="112"/>
      <c r="BR85" s="118"/>
      <c r="BS85" s="83"/>
      <c r="BT85" s="85" t="s">
        <v>45</v>
      </c>
      <c r="BU85" s="52" t="s">
        <v>46</v>
      </c>
      <c r="BV85" s="88">
        <f t="shared" si="6"/>
        <v>0</v>
      </c>
      <c r="BW85" s="53"/>
      <c r="BX85" s="53"/>
      <c r="BY85" s="112"/>
      <c r="CB85" s="118"/>
      <c r="CC85" s="83"/>
      <c r="CD85" s="85" t="s">
        <v>45</v>
      </c>
      <c r="CE85" s="52" t="s">
        <v>46</v>
      </c>
      <c r="CF85" s="88">
        <f t="shared" si="7"/>
        <v>0</v>
      </c>
      <c r="CG85" s="53"/>
      <c r="CH85" s="53"/>
      <c r="CI85" s="112"/>
    </row>
    <row r="86" spans="1:87" ht="20.25" customHeight="1" hidden="1">
      <c r="A86" s="13"/>
      <c r="B86" s="15"/>
      <c r="C86" s="62" t="s">
        <v>30</v>
      </c>
      <c r="D86" s="52" t="s">
        <v>31</v>
      </c>
      <c r="E86" s="53"/>
      <c r="F86" s="53"/>
      <c r="G86" s="53"/>
      <c r="H86" s="53"/>
      <c r="J86" s="111"/>
      <c r="K86" s="15"/>
      <c r="L86" s="46" t="s">
        <v>30</v>
      </c>
      <c r="M86" s="32" t="s">
        <v>31</v>
      </c>
      <c r="N86" s="71">
        <f t="shared" si="1"/>
        <v>0</v>
      </c>
      <c r="O86" s="1"/>
      <c r="P86" s="1"/>
      <c r="Q86" s="138"/>
      <c r="T86" s="118"/>
      <c r="U86" s="83"/>
      <c r="V86" s="151" t="s">
        <v>30</v>
      </c>
      <c r="W86" s="206" t="s">
        <v>31</v>
      </c>
      <c r="X86" s="76">
        <f>SUM(Q86)</f>
        <v>0</v>
      </c>
      <c r="Y86" s="58"/>
      <c r="Z86" s="58"/>
      <c r="AA86" s="113"/>
      <c r="AD86" s="118"/>
      <c r="AE86" s="83"/>
      <c r="AF86" s="151" t="s">
        <v>30</v>
      </c>
      <c r="AG86" s="68" t="s">
        <v>31</v>
      </c>
      <c r="AH86" s="76">
        <f t="shared" si="2"/>
        <v>0</v>
      </c>
      <c r="AI86" s="58"/>
      <c r="AJ86" s="58"/>
      <c r="AK86" s="113"/>
      <c r="AN86" s="118"/>
      <c r="AO86" s="83"/>
      <c r="AP86" s="151" t="s">
        <v>30</v>
      </c>
      <c r="AQ86" s="68" t="s">
        <v>31</v>
      </c>
      <c r="AR86" s="76">
        <f t="shared" si="3"/>
        <v>0</v>
      </c>
      <c r="AS86" s="58"/>
      <c r="AT86" s="58"/>
      <c r="AU86" s="113"/>
      <c r="AX86" s="118"/>
      <c r="AY86" s="83"/>
      <c r="AZ86" s="151" t="s">
        <v>30</v>
      </c>
      <c r="BA86" s="68" t="s">
        <v>31</v>
      </c>
      <c r="BB86" s="76">
        <f t="shared" si="4"/>
        <v>0</v>
      </c>
      <c r="BC86" s="58"/>
      <c r="BD86" s="58"/>
      <c r="BE86" s="113"/>
      <c r="BH86" s="118"/>
      <c r="BI86" s="83"/>
      <c r="BJ86" s="151" t="s">
        <v>30</v>
      </c>
      <c r="BK86" s="68" t="s">
        <v>31</v>
      </c>
      <c r="BL86" s="76">
        <f t="shared" si="5"/>
        <v>0</v>
      </c>
      <c r="BM86" s="58"/>
      <c r="BN86" s="58"/>
      <c r="BO86" s="113"/>
      <c r="BR86" s="118"/>
      <c r="BS86" s="83"/>
      <c r="BT86" s="151" t="s">
        <v>30</v>
      </c>
      <c r="BU86" s="68" t="s">
        <v>31</v>
      </c>
      <c r="BV86" s="76">
        <f t="shared" si="6"/>
        <v>0</v>
      </c>
      <c r="BW86" s="58"/>
      <c r="BX86" s="58"/>
      <c r="BY86" s="113"/>
      <c r="CB86" s="118"/>
      <c r="CC86" s="83"/>
      <c r="CD86" s="151" t="s">
        <v>30</v>
      </c>
      <c r="CE86" s="68" t="s">
        <v>31</v>
      </c>
      <c r="CF86" s="76">
        <f t="shared" si="7"/>
        <v>0</v>
      </c>
      <c r="CG86" s="58"/>
      <c r="CH86" s="58"/>
      <c r="CI86" s="113"/>
    </row>
    <row r="87" spans="1:87" ht="24.75" customHeight="1">
      <c r="A87" s="13"/>
      <c r="B87" s="15">
        <v>80130</v>
      </c>
      <c r="C87" s="62"/>
      <c r="D87" s="52" t="s">
        <v>47</v>
      </c>
      <c r="E87" s="53">
        <f>E88+E89+E90+E93</f>
        <v>116623</v>
      </c>
      <c r="F87" s="53"/>
      <c r="G87" s="53"/>
      <c r="H87" s="53">
        <f>SUM(H88:H93)</f>
        <v>116623</v>
      </c>
      <c r="J87" s="111"/>
      <c r="K87" s="29">
        <v>80130</v>
      </c>
      <c r="L87" s="46"/>
      <c r="M87" s="32" t="s">
        <v>101</v>
      </c>
      <c r="N87" s="71">
        <f t="shared" si="1"/>
        <v>116623</v>
      </c>
      <c r="O87" s="1">
        <f>SUM(O88:O93)</f>
        <v>18856</v>
      </c>
      <c r="P87" s="1">
        <f>SUM(P88:P93)</f>
        <v>0</v>
      </c>
      <c r="Q87" s="138">
        <f>SUM(Q88:Q93)</f>
        <v>135479</v>
      </c>
      <c r="T87" s="118"/>
      <c r="U87" s="129">
        <v>80130</v>
      </c>
      <c r="V87" s="46"/>
      <c r="W87" s="204" t="s">
        <v>101</v>
      </c>
      <c r="X87" s="71">
        <f>SUM(X88:X93)</f>
        <v>235279</v>
      </c>
      <c r="Y87" s="1">
        <f>SUM(Y88:Y93)</f>
        <v>986</v>
      </c>
      <c r="Z87" s="1"/>
      <c r="AA87" s="138">
        <f>SUM(AA88:AA93)</f>
        <v>236265</v>
      </c>
      <c r="AD87" s="118"/>
      <c r="AE87" s="129">
        <v>80130</v>
      </c>
      <c r="AF87" s="152"/>
      <c r="AG87" s="32" t="s">
        <v>47</v>
      </c>
      <c r="AH87" s="71">
        <f t="shared" si="2"/>
        <v>236265</v>
      </c>
      <c r="AI87" s="1">
        <f>SUM(AI88:AI93)</f>
        <v>0</v>
      </c>
      <c r="AJ87" s="1">
        <f>SUM(AJ88:AJ93)</f>
        <v>0</v>
      </c>
      <c r="AK87" s="138">
        <f>SUM(AK88:AK93)</f>
        <v>191149</v>
      </c>
      <c r="AN87" s="118"/>
      <c r="AO87" s="129">
        <v>80130</v>
      </c>
      <c r="AP87" s="152"/>
      <c r="AQ87" s="32" t="s">
        <v>47</v>
      </c>
      <c r="AR87" s="71">
        <f t="shared" si="3"/>
        <v>191149</v>
      </c>
      <c r="AS87" s="1">
        <f>SUM(AS88:AS93)</f>
        <v>0</v>
      </c>
      <c r="AT87" s="1">
        <f>SUM(AT88:AT93)</f>
        <v>0</v>
      </c>
      <c r="AU87" s="138">
        <f>SUM(AU88:AU93)</f>
        <v>191149</v>
      </c>
      <c r="AX87" s="118"/>
      <c r="AY87" s="129">
        <v>80130</v>
      </c>
      <c r="AZ87" s="152"/>
      <c r="BA87" s="32" t="s">
        <v>47</v>
      </c>
      <c r="BB87" s="71">
        <f t="shared" si="4"/>
        <v>191149</v>
      </c>
      <c r="BC87" s="1">
        <f>SUM(BC88:BC93)</f>
        <v>0</v>
      </c>
      <c r="BD87" s="1">
        <f>SUM(BD88:BD93)</f>
        <v>0</v>
      </c>
      <c r="BE87" s="138">
        <f>SUM(BE88:BE93)</f>
        <v>191149</v>
      </c>
      <c r="BH87" s="118"/>
      <c r="BI87" s="129">
        <v>80130</v>
      </c>
      <c r="BJ87" s="152"/>
      <c r="BK87" s="32" t="s">
        <v>47</v>
      </c>
      <c r="BL87" s="71">
        <f t="shared" si="5"/>
        <v>191149</v>
      </c>
      <c r="BM87" s="1">
        <f>SUM(BM88:BM93)</f>
        <v>0</v>
      </c>
      <c r="BN87" s="1">
        <f>SUM(BN88:BN93)</f>
        <v>0</v>
      </c>
      <c r="BO87" s="138">
        <f>SUM(BO88:BO93)</f>
        <v>191149</v>
      </c>
      <c r="BR87" s="118"/>
      <c r="BS87" s="129">
        <v>80130</v>
      </c>
      <c r="BT87" s="152"/>
      <c r="BU87" s="32" t="s">
        <v>47</v>
      </c>
      <c r="BV87" s="71">
        <f t="shared" si="6"/>
        <v>191149</v>
      </c>
      <c r="BW87" s="1">
        <f>SUM(BW88:BW93)</f>
        <v>0</v>
      </c>
      <c r="BX87" s="1">
        <f>SUM(BX88:BX93)</f>
        <v>0</v>
      </c>
      <c r="BY87" s="138">
        <f>SUM(BY88:BY93)</f>
        <v>191149</v>
      </c>
      <c r="CB87" s="118"/>
      <c r="CC87" s="129">
        <v>80130</v>
      </c>
      <c r="CD87" s="152"/>
      <c r="CE87" s="32" t="s">
        <v>47</v>
      </c>
      <c r="CF87" s="71">
        <f t="shared" si="7"/>
        <v>191149</v>
      </c>
      <c r="CG87" s="1">
        <f>SUM(CG88:CG93)</f>
        <v>0</v>
      </c>
      <c r="CH87" s="1">
        <f>SUM(CH88:CH93)</f>
        <v>0</v>
      </c>
      <c r="CI87" s="138">
        <f>SUM(CI88:CI93)</f>
        <v>191149</v>
      </c>
    </row>
    <row r="88" spans="1:87" ht="20.25" customHeight="1">
      <c r="A88" s="13"/>
      <c r="B88" s="15"/>
      <c r="C88" s="62" t="s">
        <v>78</v>
      </c>
      <c r="D88" s="52" t="s">
        <v>27</v>
      </c>
      <c r="E88" s="53">
        <v>600</v>
      </c>
      <c r="F88" s="53"/>
      <c r="G88" s="53"/>
      <c r="H88" s="53">
        <f>SUM(E88,F88)-G88</f>
        <v>600</v>
      </c>
      <c r="J88" s="111"/>
      <c r="K88" s="15"/>
      <c r="L88" s="46" t="s">
        <v>78</v>
      </c>
      <c r="M88" s="32" t="s">
        <v>27</v>
      </c>
      <c r="N88" s="71">
        <f aca="true" t="shared" si="17" ref="N88:N161">SUM(H88)</f>
        <v>600</v>
      </c>
      <c r="O88" s="1">
        <v>100</v>
      </c>
      <c r="P88" s="1"/>
      <c r="Q88" s="138">
        <f>SUM(N88,O88)-P88</f>
        <v>700</v>
      </c>
      <c r="T88" s="118"/>
      <c r="U88" s="83"/>
      <c r="V88" s="46" t="s">
        <v>78</v>
      </c>
      <c r="W88" s="204" t="s">
        <v>27</v>
      </c>
      <c r="X88" s="71">
        <v>1200</v>
      </c>
      <c r="Y88" s="1"/>
      <c r="Z88" s="1"/>
      <c r="AA88" s="138">
        <f aca="true" t="shared" si="18" ref="AA88:AA97">SUM(X88,Y88)-Z88</f>
        <v>1200</v>
      </c>
      <c r="AD88" s="118"/>
      <c r="AE88" s="83"/>
      <c r="AF88" s="150" t="s">
        <v>78</v>
      </c>
      <c r="AG88" s="60" t="s">
        <v>27</v>
      </c>
      <c r="AH88" s="127">
        <f aca="true" t="shared" si="19" ref="AH88:AH161">SUM(AA88)</f>
        <v>1200</v>
      </c>
      <c r="AI88" s="61"/>
      <c r="AJ88" s="61"/>
      <c r="AK88" s="114">
        <f>SUM(AH88,AI88)-AJ88</f>
        <v>1200</v>
      </c>
      <c r="AN88" s="118"/>
      <c r="AO88" s="83"/>
      <c r="AP88" s="150" t="s">
        <v>78</v>
      </c>
      <c r="AQ88" s="60" t="s">
        <v>27</v>
      </c>
      <c r="AR88" s="127">
        <f aca="true" t="shared" si="20" ref="AR88:AR161">SUM(AK88)</f>
        <v>1200</v>
      </c>
      <c r="AS88" s="61"/>
      <c r="AT88" s="61"/>
      <c r="AU88" s="114">
        <f>SUM(AR88,AS88)-AT88</f>
        <v>1200</v>
      </c>
      <c r="AX88" s="118"/>
      <c r="AY88" s="83"/>
      <c r="AZ88" s="150" t="s">
        <v>78</v>
      </c>
      <c r="BA88" s="60" t="s">
        <v>27</v>
      </c>
      <c r="BB88" s="127">
        <f aca="true" t="shared" si="21" ref="BB88:BB161">SUM(AU88)</f>
        <v>1200</v>
      </c>
      <c r="BC88" s="61"/>
      <c r="BD88" s="61"/>
      <c r="BE88" s="114">
        <f>SUM(BB88,BC88)-BD88</f>
        <v>1200</v>
      </c>
      <c r="BH88" s="118"/>
      <c r="BI88" s="83"/>
      <c r="BJ88" s="150" t="s">
        <v>78</v>
      </c>
      <c r="BK88" s="60" t="s">
        <v>27</v>
      </c>
      <c r="BL88" s="127">
        <f aca="true" t="shared" si="22" ref="BL88:BL161">SUM(BE88)</f>
        <v>1200</v>
      </c>
      <c r="BM88" s="61"/>
      <c r="BN88" s="61"/>
      <c r="BO88" s="114">
        <f>SUM(BL88,BM88)-BN88</f>
        <v>1200</v>
      </c>
      <c r="BR88" s="118"/>
      <c r="BS88" s="83"/>
      <c r="BT88" s="150" t="s">
        <v>78</v>
      </c>
      <c r="BU88" s="60" t="s">
        <v>27</v>
      </c>
      <c r="BV88" s="127">
        <f aca="true" t="shared" si="23" ref="BV88:BV161">SUM(BO88)</f>
        <v>1200</v>
      </c>
      <c r="BW88" s="61"/>
      <c r="BX88" s="61"/>
      <c r="BY88" s="114">
        <f>SUM(BV88,BW88)-BX88</f>
        <v>1200</v>
      </c>
      <c r="CB88" s="118"/>
      <c r="CC88" s="83"/>
      <c r="CD88" s="150" t="s">
        <v>78</v>
      </c>
      <c r="CE88" s="60" t="s">
        <v>27</v>
      </c>
      <c r="CF88" s="127">
        <f aca="true" t="shared" si="24" ref="CF88:CF161">SUM(BY88)</f>
        <v>1200</v>
      </c>
      <c r="CG88" s="61"/>
      <c r="CH88" s="61"/>
      <c r="CI88" s="114">
        <f>SUM(CF88,CG88)-CH88</f>
        <v>1200</v>
      </c>
    </row>
    <row r="89" spans="1:87" ht="53.25" customHeight="1">
      <c r="A89" s="13"/>
      <c r="B89" s="15"/>
      <c r="C89" s="62" t="s">
        <v>77</v>
      </c>
      <c r="D89" s="52" t="s">
        <v>48</v>
      </c>
      <c r="E89" s="53">
        <v>106905</v>
      </c>
      <c r="F89" s="53"/>
      <c r="G89" s="53"/>
      <c r="H89" s="53">
        <f>SUM(E89,F89)-G89</f>
        <v>106905</v>
      </c>
      <c r="J89" s="111"/>
      <c r="K89" s="15"/>
      <c r="L89" s="46" t="s">
        <v>77</v>
      </c>
      <c r="M89" s="32" t="s">
        <v>48</v>
      </c>
      <c r="N89" s="71">
        <f t="shared" si="17"/>
        <v>106905</v>
      </c>
      <c r="O89" s="1"/>
      <c r="P89" s="1"/>
      <c r="Q89" s="138">
        <f>SUM(N89,O89)-P89</f>
        <v>106905</v>
      </c>
      <c r="T89" s="118"/>
      <c r="U89" s="83"/>
      <c r="V89" s="46" t="s">
        <v>77</v>
      </c>
      <c r="W89" s="204" t="s">
        <v>48</v>
      </c>
      <c r="X89" s="71">
        <v>142105</v>
      </c>
      <c r="Y89" s="1">
        <f>610+220</f>
        <v>830</v>
      </c>
      <c r="Z89" s="1"/>
      <c r="AA89" s="138">
        <f t="shared" si="18"/>
        <v>142935</v>
      </c>
      <c r="AD89" s="118"/>
      <c r="AE89" s="83"/>
      <c r="AF89" s="85" t="s">
        <v>77</v>
      </c>
      <c r="AG89" s="52" t="s">
        <v>48</v>
      </c>
      <c r="AH89" s="74">
        <f t="shared" si="19"/>
        <v>142935</v>
      </c>
      <c r="AI89" s="53"/>
      <c r="AJ89" s="53"/>
      <c r="AK89" s="112">
        <f>SUM(AH89,AI89)-AJ89</f>
        <v>142935</v>
      </c>
      <c r="AN89" s="118"/>
      <c r="AO89" s="83"/>
      <c r="AP89" s="85" t="s">
        <v>77</v>
      </c>
      <c r="AQ89" s="52" t="s">
        <v>48</v>
      </c>
      <c r="AR89" s="74">
        <f t="shared" si="20"/>
        <v>142935</v>
      </c>
      <c r="AS89" s="53"/>
      <c r="AT89" s="53"/>
      <c r="AU89" s="112">
        <f>SUM(AR89,AS89)-AT89</f>
        <v>142935</v>
      </c>
      <c r="AX89" s="118"/>
      <c r="AY89" s="83"/>
      <c r="AZ89" s="85" t="s">
        <v>77</v>
      </c>
      <c r="BA89" s="52" t="s">
        <v>48</v>
      </c>
      <c r="BB89" s="74">
        <f t="shared" si="21"/>
        <v>142935</v>
      </c>
      <c r="BC89" s="53"/>
      <c r="BD89" s="53"/>
      <c r="BE89" s="112">
        <f>SUM(BB89,BC89)-BD89</f>
        <v>142935</v>
      </c>
      <c r="BH89" s="118"/>
      <c r="BI89" s="83"/>
      <c r="BJ89" s="85" t="s">
        <v>77</v>
      </c>
      <c r="BK89" s="52" t="s">
        <v>48</v>
      </c>
      <c r="BL89" s="74">
        <f t="shared" si="22"/>
        <v>142935</v>
      </c>
      <c r="BM89" s="53"/>
      <c r="BN89" s="53"/>
      <c r="BO89" s="112">
        <f>SUM(BL89,BM89)-BN89</f>
        <v>142935</v>
      </c>
      <c r="BR89" s="118"/>
      <c r="BS89" s="83"/>
      <c r="BT89" s="85" t="s">
        <v>77</v>
      </c>
      <c r="BU89" s="52" t="s">
        <v>48</v>
      </c>
      <c r="BV89" s="74">
        <f t="shared" si="23"/>
        <v>142935</v>
      </c>
      <c r="BW89" s="53"/>
      <c r="BX89" s="53"/>
      <c r="BY89" s="112">
        <f>SUM(BV89,BW89)-BX89</f>
        <v>142935</v>
      </c>
      <c r="CB89" s="118"/>
      <c r="CC89" s="83"/>
      <c r="CD89" s="85" t="s">
        <v>77</v>
      </c>
      <c r="CE89" s="52" t="s">
        <v>48</v>
      </c>
      <c r="CF89" s="74">
        <f t="shared" si="24"/>
        <v>142935</v>
      </c>
      <c r="CG89" s="53"/>
      <c r="CH89" s="53"/>
      <c r="CI89" s="112">
        <f>SUM(CF89,CG89)-CH89</f>
        <v>142935</v>
      </c>
    </row>
    <row r="90" spans="1:87" ht="19.5" customHeight="1">
      <c r="A90" s="43"/>
      <c r="B90" s="33"/>
      <c r="C90" s="57" t="s">
        <v>79</v>
      </c>
      <c r="D90" s="55" t="s">
        <v>46</v>
      </c>
      <c r="E90" s="56">
        <v>8358</v>
      </c>
      <c r="F90" s="56"/>
      <c r="G90" s="56"/>
      <c r="H90" s="56">
        <f>SUM(E90,F90)-G90</f>
        <v>8358</v>
      </c>
      <c r="J90" s="111"/>
      <c r="K90" s="15"/>
      <c r="L90" s="46" t="s">
        <v>79</v>
      </c>
      <c r="M90" s="32" t="s">
        <v>46</v>
      </c>
      <c r="N90" s="71">
        <f t="shared" si="17"/>
        <v>8358</v>
      </c>
      <c r="O90" s="1">
        <v>14000</v>
      </c>
      <c r="P90" s="1"/>
      <c r="Q90" s="138">
        <f>SUM(N90,O90)-P90</f>
        <v>22358</v>
      </c>
      <c r="T90" s="118"/>
      <c r="U90" s="83"/>
      <c r="V90" s="46" t="s">
        <v>79</v>
      </c>
      <c r="W90" s="204" t="s">
        <v>46</v>
      </c>
      <c r="X90" s="71">
        <v>45378</v>
      </c>
      <c r="Y90" s="1"/>
      <c r="Z90" s="1"/>
      <c r="AA90" s="138">
        <f t="shared" si="18"/>
        <v>45378</v>
      </c>
      <c r="AD90" s="118"/>
      <c r="AE90" s="83"/>
      <c r="AF90" s="85" t="s">
        <v>79</v>
      </c>
      <c r="AG90" s="52" t="s">
        <v>46</v>
      </c>
      <c r="AH90" s="74">
        <f t="shared" si="19"/>
        <v>45378</v>
      </c>
      <c r="AI90" s="53"/>
      <c r="AJ90" s="53"/>
      <c r="AK90" s="112">
        <f>SUM(AH90,AI90)-AJ90</f>
        <v>45378</v>
      </c>
      <c r="AN90" s="118"/>
      <c r="AO90" s="83"/>
      <c r="AP90" s="85" t="s">
        <v>79</v>
      </c>
      <c r="AQ90" s="52" t="s">
        <v>46</v>
      </c>
      <c r="AR90" s="74">
        <f t="shared" si="20"/>
        <v>45378</v>
      </c>
      <c r="AS90" s="53"/>
      <c r="AT90" s="53"/>
      <c r="AU90" s="112">
        <f>SUM(AR90,AS90)-AT90</f>
        <v>45378</v>
      </c>
      <c r="AX90" s="118"/>
      <c r="AY90" s="83"/>
      <c r="AZ90" s="85" t="s">
        <v>79</v>
      </c>
      <c r="BA90" s="52" t="s">
        <v>46</v>
      </c>
      <c r="BB90" s="74">
        <f t="shared" si="21"/>
        <v>45378</v>
      </c>
      <c r="BC90" s="53"/>
      <c r="BD90" s="53"/>
      <c r="BE90" s="112">
        <f>SUM(BB90,BC90)-BD90</f>
        <v>45378</v>
      </c>
      <c r="BH90" s="118"/>
      <c r="BI90" s="83"/>
      <c r="BJ90" s="85" t="s">
        <v>79</v>
      </c>
      <c r="BK90" s="52" t="s">
        <v>46</v>
      </c>
      <c r="BL90" s="74">
        <f t="shared" si="22"/>
        <v>45378</v>
      </c>
      <c r="BM90" s="53"/>
      <c r="BN90" s="53"/>
      <c r="BO90" s="112">
        <f>SUM(BL90,BM90)-BN90</f>
        <v>45378</v>
      </c>
      <c r="BR90" s="118"/>
      <c r="BS90" s="83"/>
      <c r="BT90" s="85" t="s">
        <v>79</v>
      </c>
      <c r="BU90" s="52" t="s">
        <v>46</v>
      </c>
      <c r="BV90" s="74">
        <f t="shared" si="23"/>
        <v>45378</v>
      </c>
      <c r="BW90" s="53"/>
      <c r="BX90" s="53"/>
      <c r="BY90" s="112">
        <f>SUM(BV90,BW90)-BX90</f>
        <v>45378</v>
      </c>
      <c r="CB90" s="118"/>
      <c r="CC90" s="83"/>
      <c r="CD90" s="85" t="s">
        <v>79</v>
      </c>
      <c r="CE90" s="52" t="s">
        <v>46</v>
      </c>
      <c r="CF90" s="74">
        <f t="shared" si="24"/>
        <v>45378</v>
      </c>
      <c r="CG90" s="53"/>
      <c r="CH90" s="53"/>
      <c r="CI90" s="112">
        <f>SUM(CF90,CG90)-CH90</f>
        <v>45378</v>
      </c>
    </row>
    <row r="91" spans="1:87" ht="30" customHeight="1">
      <c r="A91" s="13"/>
      <c r="B91" s="15"/>
      <c r="C91" s="14"/>
      <c r="D91" s="16"/>
      <c r="E91" s="17"/>
      <c r="F91" s="17"/>
      <c r="G91" s="17"/>
      <c r="H91" s="17"/>
      <c r="J91" s="111"/>
      <c r="K91" s="15"/>
      <c r="L91" s="46" t="s">
        <v>82</v>
      </c>
      <c r="M91" s="32" t="s">
        <v>15</v>
      </c>
      <c r="N91" s="71"/>
      <c r="O91" s="1">
        <v>4756</v>
      </c>
      <c r="P91" s="1"/>
      <c r="Q91" s="138">
        <f>SUM(N91,O91)-P91</f>
        <v>4756</v>
      </c>
      <c r="T91" s="118"/>
      <c r="U91" s="83"/>
      <c r="V91" s="46" t="s">
        <v>82</v>
      </c>
      <c r="W91" s="204" t="s">
        <v>15</v>
      </c>
      <c r="X91" s="71">
        <v>44656</v>
      </c>
      <c r="Y91" s="1"/>
      <c r="Z91" s="1"/>
      <c r="AA91" s="138">
        <f t="shared" si="18"/>
        <v>44656</v>
      </c>
      <c r="AD91" s="118"/>
      <c r="AE91" s="83"/>
      <c r="AF91" s="152" t="s">
        <v>82</v>
      </c>
      <c r="AG91" s="32" t="s">
        <v>15</v>
      </c>
      <c r="AH91" s="74">
        <f t="shared" si="19"/>
        <v>44656</v>
      </c>
      <c r="AI91" s="53"/>
      <c r="AJ91" s="53"/>
      <c r="AK91" s="112"/>
      <c r="AN91" s="118"/>
      <c r="AO91" s="83"/>
      <c r="AP91" s="85"/>
      <c r="AQ91" s="52"/>
      <c r="AR91" s="74"/>
      <c r="AS91" s="53"/>
      <c r="AT91" s="53"/>
      <c r="AU91" s="112"/>
      <c r="AX91" s="118"/>
      <c r="AY91" s="83"/>
      <c r="AZ91" s="85"/>
      <c r="BA91" s="52"/>
      <c r="BB91" s="74"/>
      <c r="BC91" s="53"/>
      <c r="BD91" s="53"/>
      <c r="BE91" s="112"/>
      <c r="BH91" s="118"/>
      <c r="BI91" s="83"/>
      <c r="BJ91" s="85"/>
      <c r="BK91" s="52"/>
      <c r="BL91" s="74"/>
      <c r="BM91" s="53"/>
      <c r="BN91" s="53"/>
      <c r="BO91" s="112"/>
      <c r="BR91" s="118"/>
      <c r="BS91" s="83"/>
      <c r="BT91" s="85"/>
      <c r="BU91" s="52"/>
      <c r="BV91" s="74"/>
      <c r="BW91" s="53"/>
      <c r="BX91" s="53"/>
      <c r="BY91" s="112"/>
      <c r="CB91" s="118"/>
      <c r="CC91" s="83"/>
      <c r="CD91" s="85"/>
      <c r="CE91" s="52"/>
      <c r="CF91" s="74"/>
      <c r="CG91" s="53"/>
      <c r="CH91" s="53"/>
      <c r="CI91" s="112"/>
    </row>
    <row r="92" spans="1:87" ht="30" customHeight="1">
      <c r="A92" s="13"/>
      <c r="B92" s="15"/>
      <c r="C92" s="14"/>
      <c r="D92" s="16"/>
      <c r="E92" s="17"/>
      <c r="F92" s="17"/>
      <c r="G92" s="17"/>
      <c r="H92" s="17"/>
      <c r="J92" s="111"/>
      <c r="K92" s="15"/>
      <c r="L92" s="46"/>
      <c r="M92" s="32"/>
      <c r="N92" s="71"/>
      <c r="O92" s="1"/>
      <c r="P92" s="1"/>
      <c r="Q92" s="138"/>
      <c r="T92" s="118"/>
      <c r="U92" s="83"/>
      <c r="V92" s="14" t="s">
        <v>81</v>
      </c>
      <c r="W92" s="203" t="s">
        <v>29</v>
      </c>
      <c r="X92" s="71">
        <v>460</v>
      </c>
      <c r="Y92" s="1"/>
      <c r="Z92" s="1"/>
      <c r="AA92" s="138">
        <f t="shared" si="18"/>
        <v>460</v>
      </c>
      <c r="AD92" s="118"/>
      <c r="AE92" s="83"/>
      <c r="AF92" s="194"/>
      <c r="AG92" s="16"/>
      <c r="AH92" s="74"/>
      <c r="AI92" s="53"/>
      <c r="AJ92" s="53"/>
      <c r="AK92" s="112"/>
      <c r="AN92" s="118"/>
      <c r="AO92" s="83"/>
      <c r="AP92" s="85"/>
      <c r="AQ92" s="52"/>
      <c r="AR92" s="74"/>
      <c r="AS92" s="53"/>
      <c r="AT92" s="53"/>
      <c r="AU92" s="112"/>
      <c r="AX92" s="118"/>
      <c r="AY92" s="83"/>
      <c r="AZ92" s="85"/>
      <c r="BA92" s="52"/>
      <c r="BB92" s="74"/>
      <c r="BC92" s="53"/>
      <c r="BD92" s="53"/>
      <c r="BE92" s="112"/>
      <c r="BH92" s="118"/>
      <c r="BI92" s="83"/>
      <c r="BJ92" s="85"/>
      <c r="BK92" s="52"/>
      <c r="BL92" s="74"/>
      <c r="BM92" s="53"/>
      <c r="BN92" s="53"/>
      <c r="BO92" s="112"/>
      <c r="BR92" s="118"/>
      <c r="BS92" s="83"/>
      <c r="BT92" s="85"/>
      <c r="BU92" s="52"/>
      <c r="BV92" s="74"/>
      <c r="BW92" s="53"/>
      <c r="BX92" s="53"/>
      <c r="BY92" s="112"/>
      <c r="CB92" s="118"/>
      <c r="CC92" s="83"/>
      <c r="CD92" s="85"/>
      <c r="CE92" s="52"/>
      <c r="CF92" s="74"/>
      <c r="CG92" s="53"/>
      <c r="CH92" s="53"/>
      <c r="CI92" s="112"/>
    </row>
    <row r="93" spans="1:87" ht="20.25" customHeight="1">
      <c r="A93" s="13"/>
      <c r="B93" s="15"/>
      <c r="C93" s="14" t="s">
        <v>80</v>
      </c>
      <c r="D93" s="16" t="s">
        <v>31</v>
      </c>
      <c r="E93" s="17">
        <v>760</v>
      </c>
      <c r="F93" s="17"/>
      <c r="G93" s="17"/>
      <c r="H93" s="17">
        <f>SUM(E93,F93)-G93</f>
        <v>760</v>
      </c>
      <c r="J93" s="111"/>
      <c r="K93" s="15"/>
      <c r="L93" s="46" t="s">
        <v>80</v>
      </c>
      <c r="M93" s="32" t="s">
        <v>31</v>
      </c>
      <c r="N93" s="71">
        <f t="shared" si="17"/>
        <v>760</v>
      </c>
      <c r="O93" s="1"/>
      <c r="P93" s="1"/>
      <c r="Q93" s="138">
        <f>SUM(N93,O93)-P93</f>
        <v>760</v>
      </c>
      <c r="T93" s="118"/>
      <c r="U93" s="83"/>
      <c r="V93" s="46" t="s">
        <v>80</v>
      </c>
      <c r="W93" s="204" t="s">
        <v>31</v>
      </c>
      <c r="X93" s="71">
        <v>1480</v>
      </c>
      <c r="Y93" s="1">
        <f>76+80</f>
        <v>156</v>
      </c>
      <c r="Z93" s="1"/>
      <c r="AA93" s="138">
        <f t="shared" si="18"/>
        <v>1636</v>
      </c>
      <c r="AD93" s="118"/>
      <c r="AE93" s="83"/>
      <c r="AF93" s="85" t="s">
        <v>80</v>
      </c>
      <c r="AG93" s="52" t="s">
        <v>31</v>
      </c>
      <c r="AH93" s="74">
        <f t="shared" si="19"/>
        <v>1636</v>
      </c>
      <c r="AI93" s="53"/>
      <c r="AJ93" s="53"/>
      <c r="AK93" s="112">
        <f>SUM(AH93,AI93)-AJ93</f>
        <v>1636</v>
      </c>
      <c r="AN93" s="118"/>
      <c r="AO93" s="83"/>
      <c r="AP93" s="85" t="s">
        <v>80</v>
      </c>
      <c r="AQ93" s="52" t="s">
        <v>31</v>
      </c>
      <c r="AR93" s="74">
        <f t="shared" si="20"/>
        <v>1636</v>
      </c>
      <c r="AS93" s="53"/>
      <c r="AT93" s="53"/>
      <c r="AU93" s="112">
        <f>SUM(AR93,AS93)-AT93</f>
        <v>1636</v>
      </c>
      <c r="AX93" s="118"/>
      <c r="AY93" s="83"/>
      <c r="AZ93" s="85" t="s">
        <v>80</v>
      </c>
      <c r="BA93" s="52" t="s">
        <v>31</v>
      </c>
      <c r="BB93" s="74">
        <f t="shared" si="21"/>
        <v>1636</v>
      </c>
      <c r="BC93" s="53"/>
      <c r="BD93" s="53"/>
      <c r="BE93" s="112">
        <f>SUM(BB93,BC93)-BD93</f>
        <v>1636</v>
      </c>
      <c r="BH93" s="118"/>
      <c r="BI93" s="83"/>
      <c r="BJ93" s="85" t="s">
        <v>80</v>
      </c>
      <c r="BK93" s="52" t="s">
        <v>31</v>
      </c>
      <c r="BL93" s="74">
        <f t="shared" si="22"/>
        <v>1636</v>
      </c>
      <c r="BM93" s="53"/>
      <c r="BN93" s="53"/>
      <c r="BO93" s="112">
        <f>SUM(BL93,BM93)-BN93</f>
        <v>1636</v>
      </c>
      <c r="BR93" s="118"/>
      <c r="BS93" s="83"/>
      <c r="BT93" s="85" t="s">
        <v>80</v>
      </c>
      <c r="BU93" s="52" t="s">
        <v>31</v>
      </c>
      <c r="BV93" s="74">
        <f t="shared" si="23"/>
        <v>1636</v>
      </c>
      <c r="BW93" s="53"/>
      <c r="BX93" s="53"/>
      <c r="BY93" s="112">
        <f>SUM(BV93,BW93)-BX93</f>
        <v>1636</v>
      </c>
      <c r="CB93" s="118"/>
      <c r="CC93" s="83"/>
      <c r="CD93" s="85" t="s">
        <v>80</v>
      </c>
      <c r="CE93" s="52" t="s">
        <v>31</v>
      </c>
      <c r="CF93" s="74">
        <f t="shared" si="24"/>
        <v>1636</v>
      </c>
      <c r="CG93" s="53"/>
      <c r="CH93" s="53"/>
      <c r="CI93" s="112">
        <f>SUM(CF93,CG93)-CH93</f>
        <v>1636</v>
      </c>
    </row>
    <row r="94" spans="1:87" s="21" customFormat="1" ht="25.5" customHeight="1">
      <c r="A94" s="13"/>
      <c r="B94" s="13">
        <v>80197</v>
      </c>
      <c r="C94" s="19"/>
      <c r="D94" s="20" t="s">
        <v>104</v>
      </c>
      <c r="E94" s="18">
        <f>SUM(E95)</f>
        <v>0</v>
      </c>
      <c r="F94" s="18"/>
      <c r="G94" s="18"/>
      <c r="H94" s="18">
        <f>SUM(H95)</f>
        <v>0</v>
      </c>
      <c r="J94" s="111"/>
      <c r="K94" s="13">
        <v>80197</v>
      </c>
      <c r="L94" s="166"/>
      <c r="M94" s="167" t="s">
        <v>104</v>
      </c>
      <c r="N94" s="168">
        <f>SUM(H94)</f>
        <v>0</v>
      </c>
      <c r="O94" s="168">
        <f>SUM(O95)</f>
        <v>13974</v>
      </c>
      <c r="P94" s="168">
        <f>SUM(J94)</f>
        <v>0</v>
      </c>
      <c r="Q94" s="169">
        <f>SUM(Q95)</f>
        <v>13974</v>
      </c>
      <c r="R94" s="175"/>
      <c r="T94" s="111"/>
      <c r="U94" s="28">
        <v>80195</v>
      </c>
      <c r="V94" s="166"/>
      <c r="W94" s="216" t="s">
        <v>60</v>
      </c>
      <c r="X94" s="71">
        <f>SUM(X95)</f>
        <v>0</v>
      </c>
      <c r="Y94" s="71">
        <f>SUM(Y95)</f>
        <v>1200</v>
      </c>
      <c r="Z94" s="71"/>
      <c r="AA94" s="180">
        <f>SUM(X94,Y94)-Z94</f>
        <v>1200</v>
      </c>
      <c r="AD94" s="111"/>
      <c r="AE94" s="172">
        <v>80197</v>
      </c>
      <c r="AF94" s="173"/>
      <c r="AG94" s="167" t="s">
        <v>104</v>
      </c>
      <c r="AH94" s="88">
        <f aca="true" t="shared" si="25" ref="AH94:AH101">SUM(AA94)</f>
        <v>1200</v>
      </c>
      <c r="AI94" s="142"/>
      <c r="AJ94" s="142"/>
      <c r="AK94" s="143">
        <f>SUM(AK95)</f>
        <v>0</v>
      </c>
      <c r="AN94" s="111"/>
      <c r="AO94" s="13">
        <v>80195</v>
      </c>
      <c r="AP94" s="140"/>
      <c r="AQ94" s="141" t="s">
        <v>60</v>
      </c>
      <c r="AR94" s="88">
        <f>SUM(AK94)</f>
        <v>0</v>
      </c>
      <c r="AS94" s="142"/>
      <c r="AT94" s="142"/>
      <c r="AU94" s="143">
        <f>SUM(AU95)</f>
        <v>0</v>
      </c>
      <c r="AX94" s="111"/>
      <c r="AY94" s="13">
        <v>80195</v>
      </c>
      <c r="AZ94" s="140"/>
      <c r="BA94" s="141" t="s">
        <v>60</v>
      </c>
      <c r="BB94" s="88">
        <f>SUM(AU94)</f>
        <v>0</v>
      </c>
      <c r="BC94" s="142"/>
      <c r="BD94" s="142"/>
      <c r="BE94" s="143">
        <f>SUM(BE95)</f>
        <v>0</v>
      </c>
      <c r="BH94" s="111"/>
      <c r="BI94" s="13">
        <v>80195</v>
      </c>
      <c r="BJ94" s="140"/>
      <c r="BK94" s="141" t="s">
        <v>60</v>
      </c>
      <c r="BL94" s="88">
        <f>SUM(BE94)</f>
        <v>0</v>
      </c>
      <c r="BM94" s="142"/>
      <c r="BN94" s="142"/>
      <c r="BO94" s="143">
        <f>SUM(BO95)</f>
        <v>0</v>
      </c>
      <c r="BR94" s="111"/>
      <c r="BS94" s="13">
        <v>80195</v>
      </c>
      <c r="BT94" s="140"/>
      <c r="BU94" s="141" t="s">
        <v>60</v>
      </c>
      <c r="BV94" s="88">
        <f>SUM(BO94)</f>
        <v>0</v>
      </c>
      <c r="BW94" s="142"/>
      <c r="BX94" s="142"/>
      <c r="BY94" s="143">
        <f>SUM(BY95)</f>
        <v>0</v>
      </c>
      <c r="CB94" s="111"/>
      <c r="CC94" s="13">
        <v>80195</v>
      </c>
      <c r="CD94" s="140"/>
      <c r="CE94" s="141" t="s">
        <v>60</v>
      </c>
      <c r="CF94" s="88">
        <f>SUM(BY94)</f>
        <v>0</v>
      </c>
      <c r="CG94" s="142"/>
      <c r="CH94" s="142"/>
      <c r="CI94" s="143">
        <f>SUM(CI95)</f>
        <v>0</v>
      </c>
    </row>
    <row r="95" spans="1:87" s="21" customFormat="1" ht="59.25" customHeight="1" thickBot="1">
      <c r="A95" s="13"/>
      <c r="B95" s="13"/>
      <c r="C95" s="19"/>
      <c r="D95" s="16"/>
      <c r="E95" s="18"/>
      <c r="F95" s="18"/>
      <c r="G95" s="18"/>
      <c r="H95" s="18"/>
      <c r="J95" s="111"/>
      <c r="K95" s="13"/>
      <c r="L95" s="19">
        <v>2380</v>
      </c>
      <c r="M95" s="16" t="s">
        <v>107</v>
      </c>
      <c r="N95" s="165">
        <f>SUM(H95)</f>
        <v>0</v>
      </c>
      <c r="O95" s="18">
        <f>11857+2117</f>
        <v>13974</v>
      </c>
      <c r="P95" s="18"/>
      <c r="Q95" s="116">
        <f>SUM(N95,O95)-P95</f>
        <v>13974</v>
      </c>
      <c r="R95" s="175"/>
      <c r="T95" s="111"/>
      <c r="U95" s="13"/>
      <c r="V95" s="166">
        <v>2130</v>
      </c>
      <c r="W95" s="204" t="s">
        <v>65</v>
      </c>
      <c r="X95" s="71"/>
      <c r="Y95" s="200">
        <v>1200</v>
      </c>
      <c r="Z95" s="201"/>
      <c r="AA95" s="180">
        <f>SUM(X95,Y95)-Z95</f>
        <v>1200</v>
      </c>
      <c r="AD95" s="111"/>
      <c r="AE95" s="172"/>
      <c r="AF95" s="174">
        <v>2380</v>
      </c>
      <c r="AG95" s="16" t="s">
        <v>107</v>
      </c>
      <c r="AH95" s="88">
        <f t="shared" si="25"/>
        <v>1200</v>
      </c>
      <c r="AI95" s="155"/>
      <c r="AJ95" s="155"/>
      <c r="AK95" s="156"/>
      <c r="AN95" s="111"/>
      <c r="AO95" s="13"/>
      <c r="AP95" s="154">
        <v>213</v>
      </c>
      <c r="AQ95" s="68" t="s">
        <v>65</v>
      </c>
      <c r="AR95" s="90">
        <f>SUM(AK95)</f>
        <v>0</v>
      </c>
      <c r="AS95" s="155"/>
      <c r="AT95" s="155"/>
      <c r="AU95" s="156"/>
      <c r="AX95" s="111"/>
      <c r="AY95" s="13"/>
      <c r="AZ95" s="154">
        <v>213</v>
      </c>
      <c r="BA95" s="68" t="s">
        <v>65</v>
      </c>
      <c r="BB95" s="90">
        <f>SUM(AU95)</f>
        <v>0</v>
      </c>
      <c r="BC95" s="155"/>
      <c r="BD95" s="155"/>
      <c r="BE95" s="156"/>
      <c r="BH95" s="111"/>
      <c r="BI95" s="13"/>
      <c r="BJ95" s="154">
        <v>213</v>
      </c>
      <c r="BK95" s="68" t="s">
        <v>65</v>
      </c>
      <c r="BL95" s="90">
        <f>SUM(BE95)</f>
        <v>0</v>
      </c>
      <c r="BM95" s="155"/>
      <c r="BN95" s="155"/>
      <c r="BO95" s="156"/>
      <c r="BR95" s="111"/>
      <c r="BS95" s="13"/>
      <c r="BT95" s="154">
        <v>213</v>
      </c>
      <c r="BU95" s="68" t="s">
        <v>65</v>
      </c>
      <c r="BV95" s="90">
        <f>SUM(BO95)</f>
        <v>0</v>
      </c>
      <c r="BW95" s="155"/>
      <c r="BX95" s="155"/>
      <c r="BY95" s="156"/>
      <c r="CB95" s="111"/>
      <c r="CC95" s="13"/>
      <c r="CD95" s="154">
        <v>213</v>
      </c>
      <c r="CE95" s="68" t="s">
        <v>65</v>
      </c>
      <c r="CF95" s="90">
        <f>SUM(BY95)</f>
        <v>0</v>
      </c>
      <c r="CG95" s="155"/>
      <c r="CH95" s="155"/>
      <c r="CI95" s="156"/>
    </row>
    <row r="96" spans="1:87" s="21" customFormat="1" ht="25.5" customHeight="1">
      <c r="A96" s="13"/>
      <c r="B96" s="13">
        <v>80197</v>
      </c>
      <c r="C96" s="19"/>
      <c r="D96" s="20" t="s">
        <v>104</v>
      </c>
      <c r="E96" s="18">
        <f>SUM(E97)</f>
        <v>0</v>
      </c>
      <c r="F96" s="18"/>
      <c r="G96" s="18"/>
      <c r="H96" s="18">
        <f>SUM(H97)</f>
        <v>0</v>
      </c>
      <c r="J96" s="111"/>
      <c r="K96" s="13">
        <v>80197</v>
      </c>
      <c r="L96" s="166"/>
      <c r="M96" s="167" t="s">
        <v>104</v>
      </c>
      <c r="N96" s="168">
        <f t="shared" si="17"/>
        <v>0</v>
      </c>
      <c r="O96" s="168">
        <f>SUM(O97)</f>
        <v>13974</v>
      </c>
      <c r="P96" s="168">
        <f>SUM(J96)</f>
        <v>0</v>
      </c>
      <c r="Q96" s="169">
        <f>SUM(Q97)</f>
        <v>13974</v>
      </c>
      <c r="R96" s="175"/>
      <c r="T96" s="111"/>
      <c r="U96" s="28">
        <v>80197</v>
      </c>
      <c r="V96" s="199"/>
      <c r="W96" s="217" t="s">
        <v>104</v>
      </c>
      <c r="X96" s="72">
        <f>SUM(X97)</f>
        <v>35635</v>
      </c>
      <c r="Y96" s="72"/>
      <c r="Z96" s="72"/>
      <c r="AA96" s="180">
        <f t="shared" si="18"/>
        <v>35635</v>
      </c>
      <c r="AD96" s="111"/>
      <c r="AE96" s="172">
        <v>80197</v>
      </c>
      <c r="AF96" s="173"/>
      <c r="AG96" s="167" t="s">
        <v>104</v>
      </c>
      <c r="AH96" s="88">
        <f t="shared" si="25"/>
        <v>35635</v>
      </c>
      <c r="AI96" s="142"/>
      <c r="AJ96" s="142"/>
      <c r="AK96" s="143">
        <f>SUM(AK97)</f>
        <v>0</v>
      </c>
      <c r="AN96" s="111"/>
      <c r="AO96" s="13">
        <v>80195</v>
      </c>
      <c r="AP96" s="140"/>
      <c r="AQ96" s="141" t="s">
        <v>60</v>
      </c>
      <c r="AR96" s="88">
        <f t="shared" si="20"/>
        <v>0</v>
      </c>
      <c r="AS96" s="142"/>
      <c r="AT96" s="142"/>
      <c r="AU96" s="143">
        <f>SUM(AU97)</f>
        <v>0</v>
      </c>
      <c r="AX96" s="111"/>
      <c r="AY96" s="13">
        <v>80195</v>
      </c>
      <c r="AZ96" s="140"/>
      <c r="BA96" s="141" t="s">
        <v>60</v>
      </c>
      <c r="BB96" s="88">
        <f t="shared" si="21"/>
        <v>0</v>
      </c>
      <c r="BC96" s="142"/>
      <c r="BD96" s="142"/>
      <c r="BE96" s="143">
        <f>SUM(BE97)</f>
        <v>0</v>
      </c>
      <c r="BH96" s="111"/>
      <c r="BI96" s="13">
        <v>80195</v>
      </c>
      <c r="BJ96" s="140"/>
      <c r="BK96" s="141" t="s">
        <v>60</v>
      </c>
      <c r="BL96" s="88">
        <f t="shared" si="22"/>
        <v>0</v>
      </c>
      <c r="BM96" s="142"/>
      <c r="BN96" s="142"/>
      <c r="BO96" s="143">
        <f>SUM(BO97)</f>
        <v>0</v>
      </c>
      <c r="BR96" s="111"/>
      <c r="BS96" s="13">
        <v>80195</v>
      </c>
      <c r="BT96" s="140"/>
      <c r="BU96" s="141" t="s">
        <v>60</v>
      </c>
      <c r="BV96" s="88">
        <f t="shared" si="23"/>
        <v>0</v>
      </c>
      <c r="BW96" s="142"/>
      <c r="BX96" s="142"/>
      <c r="BY96" s="143">
        <f>SUM(BY97)</f>
        <v>0</v>
      </c>
      <c r="CB96" s="111"/>
      <c r="CC96" s="13">
        <v>80195</v>
      </c>
      <c r="CD96" s="140"/>
      <c r="CE96" s="141" t="s">
        <v>60</v>
      </c>
      <c r="CF96" s="88">
        <f t="shared" si="24"/>
        <v>0</v>
      </c>
      <c r="CG96" s="142"/>
      <c r="CH96" s="142"/>
      <c r="CI96" s="143">
        <f>SUM(CI97)</f>
        <v>0</v>
      </c>
    </row>
    <row r="97" spans="1:87" s="21" customFormat="1" ht="31.5" customHeight="1" thickBot="1">
      <c r="A97" s="13"/>
      <c r="B97" s="13"/>
      <c r="C97" s="19"/>
      <c r="D97" s="16"/>
      <c r="E97" s="18"/>
      <c r="F97" s="18"/>
      <c r="G97" s="18"/>
      <c r="H97" s="18"/>
      <c r="J97" s="111"/>
      <c r="K97" s="13"/>
      <c r="L97" s="19">
        <v>2380</v>
      </c>
      <c r="M97" s="16" t="s">
        <v>107</v>
      </c>
      <c r="N97" s="165">
        <f t="shared" si="17"/>
        <v>0</v>
      </c>
      <c r="O97" s="18">
        <f>11857+2117</f>
        <v>13974</v>
      </c>
      <c r="P97" s="18"/>
      <c r="Q97" s="116">
        <f>SUM(N97,O97)-P97</f>
        <v>13974</v>
      </c>
      <c r="R97" s="175"/>
      <c r="T97" s="111"/>
      <c r="U97" s="13"/>
      <c r="V97" s="181">
        <v>2380</v>
      </c>
      <c r="W97" s="184" t="s">
        <v>107</v>
      </c>
      <c r="X97" s="162">
        <v>35635</v>
      </c>
      <c r="Y97" s="188"/>
      <c r="Z97" s="182"/>
      <c r="AA97" s="183">
        <f t="shared" si="18"/>
        <v>35635</v>
      </c>
      <c r="AD97" s="111"/>
      <c r="AE97" s="172"/>
      <c r="AF97" s="174">
        <v>2380</v>
      </c>
      <c r="AG97" s="16" t="s">
        <v>107</v>
      </c>
      <c r="AH97" s="88">
        <f t="shared" si="25"/>
        <v>35635</v>
      </c>
      <c r="AI97" s="155"/>
      <c r="AJ97" s="155"/>
      <c r="AK97" s="156"/>
      <c r="AN97" s="111"/>
      <c r="AO97" s="13"/>
      <c r="AP97" s="154">
        <v>213</v>
      </c>
      <c r="AQ97" s="68" t="s">
        <v>65</v>
      </c>
      <c r="AR97" s="90">
        <f t="shared" si="20"/>
        <v>0</v>
      </c>
      <c r="AS97" s="155"/>
      <c r="AT97" s="155"/>
      <c r="AU97" s="156"/>
      <c r="AX97" s="111"/>
      <c r="AY97" s="13"/>
      <c r="AZ97" s="154">
        <v>213</v>
      </c>
      <c r="BA97" s="68" t="s">
        <v>65</v>
      </c>
      <c r="BB97" s="90">
        <f t="shared" si="21"/>
        <v>0</v>
      </c>
      <c r="BC97" s="155"/>
      <c r="BD97" s="155"/>
      <c r="BE97" s="156"/>
      <c r="BH97" s="111"/>
      <c r="BI97" s="13"/>
      <c r="BJ97" s="154">
        <v>213</v>
      </c>
      <c r="BK97" s="68" t="s">
        <v>65</v>
      </c>
      <c r="BL97" s="90">
        <f t="shared" si="22"/>
        <v>0</v>
      </c>
      <c r="BM97" s="155"/>
      <c r="BN97" s="155"/>
      <c r="BO97" s="156"/>
      <c r="BR97" s="111"/>
      <c r="BS97" s="13"/>
      <c r="BT97" s="154">
        <v>213</v>
      </c>
      <c r="BU97" s="68" t="s">
        <v>65</v>
      </c>
      <c r="BV97" s="90">
        <f t="shared" si="23"/>
        <v>0</v>
      </c>
      <c r="BW97" s="155"/>
      <c r="BX97" s="155"/>
      <c r="BY97" s="156"/>
      <c r="CB97" s="111"/>
      <c r="CC97" s="13"/>
      <c r="CD97" s="154">
        <v>213</v>
      </c>
      <c r="CE97" s="68" t="s">
        <v>65</v>
      </c>
      <c r="CF97" s="90">
        <f t="shared" si="24"/>
        <v>0</v>
      </c>
      <c r="CG97" s="155"/>
      <c r="CH97" s="155"/>
      <c r="CI97" s="156"/>
    </row>
    <row r="98" spans="1:87" ht="16.5" customHeight="1" thickBot="1">
      <c r="A98" s="10">
        <v>801</v>
      </c>
      <c r="B98" s="22"/>
      <c r="C98" s="31"/>
      <c r="D98" s="23" t="s">
        <v>43</v>
      </c>
      <c r="E98" s="2">
        <f>E99+E105</f>
        <v>1730012</v>
      </c>
      <c r="F98" s="2"/>
      <c r="G98" s="2"/>
      <c r="H98" s="2">
        <f>SUM(H99,H105,H114)</f>
        <v>3472424</v>
      </c>
      <c r="J98" s="82">
        <v>801</v>
      </c>
      <c r="K98" s="78"/>
      <c r="L98" s="98"/>
      <c r="M98" s="79" t="s">
        <v>43</v>
      </c>
      <c r="N98" s="80">
        <f t="shared" si="17"/>
        <v>3472424</v>
      </c>
      <c r="O98" s="80">
        <f>SUM(O99,O105,O114)</f>
        <v>0</v>
      </c>
      <c r="P98" s="80">
        <f>SUM(P99,P105)</f>
        <v>0</v>
      </c>
      <c r="Q98" s="81">
        <f>SUM(Q99,Q105,Q114)</f>
        <v>3472424</v>
      </c>
      <c r="T98" s="82">
        <v>803</v>
      </c>
      <c r="U98" s="78"/>
      <c r="V98" s="98"/>
      <c r="W98" s="205" t="s">
        <v>126</v>
      </c>
      <c r="X98" s="80">
        <f>SUM(X99)</f>
        <v>0</v>
      </c>
      <c r="Y98" s="80">
        <f>SUM(Y99)</f>
        <v>17955</v>
      </c>
      <c r="Z98" s="80"/>
      <c r="AA98" s="81">
        <f>SUM(AA99)</f>
        <v>17955</v>
      </c>
      <c r="AD98" s="82">
        <v>801</v>
      </c>
      <c r="AE98" s="78"/>
      <c r="AF98" s="98"/>
      <c r="AG98" s="79" t="s">
        <v>43</v>
      </c>
      <c r="AH98" s="80">
        <f t="shared" si="25"/>
        <v>17955</v>
      </c>
      <c r="AI98" s="80">
        <f>SUM(AI99,AI105)</f>
        <v>0</v>
      </c>
      <c r="AJ98" s="80">
        <f>SUM(AJ99,AJ105)</f>
        <v>0</v>
      </c>
      <c r="AK98" s="81">
        <f>SUM(AK99,AK105,AK114)</f>
        <v>1864034</v>
      </c>
      <c r="AN98" s="82">
        <v>801</v>
      </c>
      <c r="AO98" s="78"/>
      <c r="AP98" s="98"/>
      <c r="AQ98" s="79" t="s">
        <v>43</v>
      </c>
      <c r="AR98" s="80">
        <f t="shared" si="20"/>
        <v>1864034</v>
      </c>
      <c r="AS98" s="80">
        <f>SUM(AS99,AS105)</f>
        <v>0</v>
      </c>
      <c r="AT98" s="80">
        <f>SUM(AT99,AT105)</f>
        <v>0</v>
      </c>
      <c r="AU98" s="81">
        <f>SUM(AU99,AU105,AU114)</f>
        <v>1864034</v>
      </c>
      <c r="AX98" s="82">
        <v>801</v>
      </c>
      <c r="AY98" s="78"/>
      <c r="AZ98" s="98"/>
      <c r="BA98" s="79" t="s">
        <v>43</v>
      </c>
      <c r="BB98" s="80">
        <f t="shared" si="21"/>
        <v>1864034</v>
      </c>
      <c r="BC98" s="80">
        <f>SUM(BC99,BC105)</f>
        <v>0</v>
      </c>
      <c r="BD98" s="80">
        <f>SUM(BD99,BD105)</f>
        <v>0</v>
      </c>
      <c r="BE98" s="81">
        <f>SUM(BE99,BE105,BE114)</f>
        <v>1864034</v>
      </c>
      <c r="BH98" s="82">
        <v>801</v>
      </c>
      <c r="BI98" s="78"/>
      <c r="BJ98" s="98"/>
      <c r="BK98" s="79" t="s">
        <v>43</v>
      </c>
      <c r="BL98" s="80">
        <f t="shared" si="22"/>
        <v>1864034</v>
      </c>
      <c r="BM98" s="80">
        <f>SUM(BM99,BM105)</f>
        <v>0</v>
      </c>
      <c r="BN98" s="80">
        <f>SUM(BN99,BN105)</f>
        <v>0</v>
      </c>
      <c r="BO98" s="81">
        <f>SUM(BO99,BO105,BO114)</f>
        <v>1864034</v>
      </c>
      <c r="BR98" s="82">
        <v>801</v>
      </c>
      <c r="BS98" s="78"/>
      <c r="BT98" s="98"/>
      <c r="BU98" s="79" t="s">
        <v>43</v>
      </c>
      <c r="BV98" s="80">
        <f t="shared" si="23"/>
        <v>1864034</v>
      </c>
      <c r="BW98" s="80">
        <f>SUM(BW99,BW105)</f>
        <v>0</v>
      </c>
      <c r="BX98" s="80">
        <f>SUM(BX99,BX105)</f>
        <v>0</v>
      </c>
      <c r="BY98" s="81">
        <f>SUM(BY99,BY105,BY114)</f>
        <v>1864034</v>
      </c>
      <c r="CB98" s="82">
        <v>801</v>
      </c>
      <c r="CC98" s="78"/>
      <c r="CD98" s="98"/>
      <c r="CE98" s="79" t="s">
        <v>43</v>
      </c>
      <c r="CF98" s="80">
        <f t="shared" si="24"/>
        <v>1864034</v>
      </c>
      <c r="CG98" s="80">
        <f>SUM(CG99,CG105)</f>
        <v>0</v>
      </c>
      <c r="CH98" s="80">
        <f>SUM(CH99,CH105)</f>
        <v>0</v>
      </c>
      <c r="CI98" s="81">
        <f>SUM(CI99,CI105,CI114)</f>
        <v>1864034</v>
      </c>
    </row>
    <row r="99" spans="1:87" ht="17.25" customHeight="1">
      <c r="A99" s="28"/>
      <c r="B99" s="29">
        <v>80120</v>
      </c>
      <c r="C99" s="46"/>
      <c r="D99" s="32" t="s">
        <v>44</v>
      </c>
      <c r="E99" s="1">
        <f>E102</f>
        <v>865006</v>
      </c>
      <c r="F99" s="1"/>
      <c r="G99" s="1"/>
      <c r="H99" s="1">
        <f>SUM(H102:H104)</f>
        <v>2595018</v>
      </c>
      <c r="J99" s="120"/>
      <c r="K99" s="33">
        <v>80120</v>
      </c>
      <c r="L99" s="87"/>
      <c r="M99" s="44" t="s">
        <v>44</v>
      </c>
      <c r="N99" s="72">
        <f t="shared" si="17"/>
        <v>2595018</v>
      </c>
      <c r="O99" s="45">
        <f>SUM(O102:O104)</f>
        <v>0</v>
      </c>
      <c r="P99" s="45">
        <f>SUM(P102:P104)</f>
        <v>0</v>
      </c>
      <c r="Q99" s="121">
        <f>SUM(Q102:Q104)</f>
        <v>2595018</v>
      </c>
      <c r="T99" s="118"/>
      <c r="U99" s="153">
        <v>80309</v>
      </c>
      <c r="V99" s="87"/>
      <c r="W99" s="202" t="s">
        <v>127</v>
      </c>
      <c r="X99" s="124">
        <f>SUM(X100:X101)</f>
        <v>0</v>
      </c>
      <c r="Y99" s="124">
        <f>SUM(Y100:Y101)</f>
        <v>17955</v>
      </c>
      <c r="Z99" s="124">
        <f>SUM(Z100:Z101)</f>
        <v>0</v>
      </c>
      <c r="AA99" s="222">
        <f>SUM(AA100:AA101)</f>
        <v>17955</v>
      </c>
      <c r="AD99" s="118"/>
      <c r="AE99" s="153">
        <v>80120</v>
      </c>
      <c r="AF99" s="149"/>
      <c r="AG99" s="123" t="s">
        <v>44</v>
      </c>
      <c r="AH99" s="124">
        <f t="shared" si="25"/>
        <v>17955</v>
      </c>
      <c r="AI99" s="125">
        <f>SUM(AI102:AI104)</f>
        <v>0</v>
      </c>
      <c r="AJ99" s="125">
        <f>SUM(AJ102:AJ104)</f>
        <v>0</v>
      </c>
      <c r="AK99" s="126">
        <f>SUM(AK102:AK104)</f>
        <v>985694</v>
      </c>
      <c r="AN99" s="118"/>
      <c r="AO99" s="153">
        <v>80120</v>
      </c>
      <c r="AP99" s="149"/>
      <c r="AQ99" s="123" t="s">
        <v>44</v>
      </c>
      <c r="AR99" s="124">
        <f t="shared" si="20"/>
        <v>985694</v>
      </c>
      <c r="AS99" s="125">
        <f>SUM(AS102:AS104)</f>
        <v>0</v>
      </c>
      <c r="AT99" s="125">
        <f>SUM(AT102:AT104)</f>
        <v>0</v>
      </c>
      <c r="AU99" s="126">
        <f>SUM(AU102:AU104)</f>
        <v>985694</v>
      </c>
      <c r="AX99" s="118"/>
      <c r="AY99" s="153">
        <v>80120</v>
      </c>
      <c r="AZ99" s="149"/>
      <c r="BA99" s="123" t="s">
        <v>44</v>
      </c>
      <c r="BB99" s="124">
        <f t="shared" si="21"/>
        <v>985694</v>
      </c>
      <c r="BC99" s="125">
        <f>SUM(BC102:BC104)</f>
        <v>0</v>
      </c>
      <c r="BD99" s="125">
        <f>SUM(BD102:BD104)</f>
        <v>0</v>
      </c>
      <c r="BE99" s="126">
        <f>SUM(BE102:BE104)</f>
        <v>985694</v>
      </c>
      <c r="BH99" s="118"/>
      <c r="BI99" s="153">
        <v>80120</v>
      </c>
      <c r="BJ99" s="149"/>
      <c r="BK99" s="123" t="s">
        <v>44</v>
      </c>
      <c r="BL99" s="124">
        <f t="shared" si="22"/>
        <v>985694</v>
      </c>
      <c r="BM99" s="125">
        <f>SUM(BM102:BM104)</f>
        <v>0</v>
      </c>
      <c r="BN99" s="125">
        <f>SUM(BN102:BN104)</f>
        <v>0</v>
      </c>
      <c r="BO99" s="126">
        <f>SUM(BO102:BO104)</f>
        <v>985694</v>
      </c>
      <c r="BR99" s="118"/>
      <c r="BS99" s="153">
        <v>80120</v>
      </c>
      <c r="BT99" s="149"/>
      <c r="BU99" s="123" t="s">
        <v>44</v>
      </c>
      <c r="BV99" s="124">
        <f t="shared" si="23"/>
        <v>985694</v>
      </c>
      <c r="BW99" s="125">
        <f>SUM(BW102:BW104)</f>
        <v>0</v>
      </c>
      <c r="BX99" s="125">
        <f>SUM(BX102:BX104)</f>
        <v>0</v>
      </c>
      <c r="BY99" s="126">
        <f>SUM(BY102:BY104)</f>
        <v>985694</v>
      </c>
      <c r="CB99" s="118"/>
      <c r="CC99" s="153">
        <v>80120</v>
      </c>
      <c r="CD99" s="149"/>
      <c r="CE99" s="123" t="s">
        <v>44</v>
      </c>
      <c r="CF99" s="124">
        <f t="shared" si="24"/>
        <v>985694</v>
      </c>
      <c r="CG99" s="125">
        <f>SUM(CG102:CG104)</f>
        <v>0</v>
      </c>
      <c r="CH99" s="125">
        <f>SUM(CH102:CH104)</f>
        <v>0</v>
      </c>
      <c r="CI99" s="126">
        <f>SUM(CI102:CI104)</f>
        <v>985694</v>
      </c>
    </row>
    <row r="100" spans="1:87" ht="69" customHeight="1">
      <c r="A100" s="13"/>
      <c r="B100" s="15"/>
      <c r="C100" s="66" t="s">
        <v>77</v>
      </c>
      <c r="D100" s="49" t="s">
        <v>48</v>
      </c>
      <c r="E100" s="50">
        <v>10700</v>
      </c>
      <c r="F100" s="50"/>
      <c r="G100" s="50"/>
      <c r="H100" s="50">
        <f>SUM(E100,F100)-G100</f>
        <v>10700</v>
      </c>
      <c r="J100" s="111"/>
      <c r="K100" s="15"/>
      <c r="L100" s="46" t="s">
        <v>77</v>
      </c>
      <c r="M100" s="32" t="s">
        <v>48</v>
      </c>
      <c r="N100" s="71">
        <f>SUM(H100)</f>
        <v>10700</v>
      </c>
      <c r="O100" s="1"/>
      <c r="P100" s="1"/>
      <c r="Q100" s="138">
        <f>SUM(N100,O100)-P100</f>
        <v>10700</v>
      </c>
      <c r="T100" s="118"/>
      <c r="U100" s="83"/>
      <c r="V100" s="87">
        <v>2338</v>
      </c>
      <c r="W100" s="204" t="s">
        <v>125</v>
      </c>
      <c r="X100" s="127"/>
      <c r="Y100" s="61">
        <v>13466</v>
      </c>
      <c r="Z100" s="61"/>
      <c r="AA100" s="116">
        <f>SUM(X100,Y100)-Z100</f>
        <v>13466</v>
      </c>
      <c r="AD100" s="118"/>
      <c r="AE100" s="83"/>
      <c r="AF100" s="150" t="s">
        <v>77</v>
      </c>
      <c r="AG100" s="60" t="s">
        <v>48</v>
      </c>
      <c r="AH100" s="127">
        <f t="shared" si="25"/>
        <v>13466</v>
      </c>
      <c r="AI100" s="61"/>
      <c r="AJ100" s="61"/>
      <c r="AK100" s="114">
        <f>SUM(AH100,AI100)-AJ100</f>
        <v>13466</v>
      </c>
      <c r="AN100" s="118"/>
      <c r="AO100" s="83"/>
      <c r="AP100" s="150" t="s">
        <v>77</v>
      </c>
      <c r="AQ100" s="60" t="s">
        <v>48</v>
      </c>
      <c r="AR100" s="127">
        <f>SUM(AK100)</f>
        <v>13466</v>
      </c>
      <c r="AS100" s="61"/>
      <c r="AT100" s="61"/>
      <c r="AU100" s="114">
        <f>SUM(AR100,AS100)-AT100</f>
        <v>13466</v>
      </c>
      <c r="AX100" s="118"/>
      <c r="AY100" s="83"/>
      <c r="AZ100" s="150" t="s">
        <v>77</v>
      </c>
      <c r="BA100" s="60" t="s">
        <v>48</v>
      </c>
      <c r="BB100" s="127">
        <f>SUM(AU100)</f>
        <v>13466</v>
      </c>
      <c r="BC100" s="61"/>
      <c r="BD100" s="61"/>
      <c r="BE100" s="114">
        <f>SUM(BB100,BC100)-BD100</f>
        <v>13466</v>
      </c>
      <c r="BH100" s="118"/>
      <c r="BI100" s="83"/>
      <c r="BJ100" s="150" t="s">
        <v>77</v>
      </c>
      <c r="BK100" s="60" t="s">
        <v>48</v>
      </c>
      <c r="BL100" s="127">
        <f>SUM(BE100)</f>
        <v>13466</v>
      </c>
      <c r="BM100" s="61"/>
      <c r="BN100" s="61"/>
      <c r="BO100" s="114">
        <f>SUM(BL100,BM100)-BN100</f>
        <v>13466</v>
      </c>
      <c r="BR100" s="118"/>
      <c r="BS100" s="83"/>
      <c r="BT100" s="150" t="s">
        <v>77</v>
      </c>
      <c r="BU100" s="60" t="s">
        <v>48</v>
      </c>
      <c r="BV100" s="127">
        <f>SUM(BO100)</f>
        <v>13466</v>
      </c>
      <c r="BW100" s="61"/>
      <c r="BX100" s="61"/>
      <c r="BY100" s="114">
        <f>SUM(BV100,BW100)-BX100</f>
        <v>13466</v>
      </c>
      <c r="CB100" s="118"/>
      <c r="CC100" s="83"/>
      <c r="CD100" s="150" t="s">
        <v>77</v>
      </c>
      <c r="CE100" s="60" t="s">
        <v>48</v>
      </c>
      <c r="CF100" s="127">
        <f>SUM(BY100)</f>
        <v>13466</v>
      </c>
      <c r="CG100" s="61"/>
      <c r="CH100" s="61"/>
      <c r="CI100" s="114">
        <f>SUM(CF100,CG100)-CH100</f>
        <v>13466</v>
      </c>
    </row>
    <row r="101" spans="1:87" ht="69" customHeight="1" thickBot="1">
      <c r="A101" s="43"/>
      <c r="B101" s="33"/>
      <c r="C101" s="57" t="s">
        <v>79</v>
      </c>
      <c r="D101" s="55" t="s">
        <v>46</v>
      </c>
      <c r="E101" s="56">
        <v>8358</v>
      </c>
      <c r="F101" s="56"/>
      <c r="G101" s="56"/>
      <c r="H101" s="56">
        <f>SUM(E101,F101)-G101</f>
        <v>8358</v>
      </c>
      <c r="J101" s="111"/>
      <c r="K101" s="15"/>
      <c r="L101" s="46" t="s">
        <v>79</v>
      </c>
      <c r="M101" s="32" t="s">
        <v>46</v>
      </c>
      <c r="N101" s="71">
        <f>SUM(H101)</f>
        <v>8358</v>
      </c>
      <c r="O101" s="1">
        <v>14000</v>
      </c>
      <c r="P101" s="1"/>
      <c r="Q101" s="138">
        <f>SUM(N101,O101)-P101</f>
        <v>22358</v>
      </c>
      <c r="T101" s="118"/>
      <c r="U101" s="83"/>
      <c r="V101" s="46">
        <v>2339</v>
      </c>
      <c r="W101" s="212" t="s">
        <v>125</v>
      </c>
      <c r="X101" s="71"/>
      <c r="Y101" s="1">
        <v>4489</v>
      </c>
      <c r="Z101" s="1"/>
      <c r="AA101" s="138">
        <f>SUM(X101,Y101)-Z101</f>
        <v>4489</v>
      </c>
      <c r="AD101" s="118"/>
      <c r="AE101" s="83"/>
      <c r="AF101" s="85" t="s">
        <v>79</v>
      </c>
      <c r="AG101" s="52" t="s">
        <v>46</v>
      </c>
      <c r="AH101" s="74">
        <f t="shared" si="25"/>
        <v>4489</v>
      </c>
      <c r="AI101" s="53"/>
      <c r="AJ101" s="53"/>
      <c r="AK101" s="112">
        <f>SUM(AH101,AI101)-AJ101</f>
        <v>4489</v>
      </c>
      <c r="AN101" s="118"/>
      <c r="AO101" s="83"/>
      <c r="AP101" s="85" t="s">
        <v>79</v>
      </c>
      <c r="AQ101" s="52" t="s">
        <v>46</v>
      </c>
      <c r="AR101" s="74">
        <f>SUM(AK101)</f>
        <v>4489</v>
      </c>
      <c r="AS101" s="53"/>
      <c r="AT101" s="53"/>
      <c r="AU101" s="112">
        <f>SUM(AR101,AS101)-AT101</f>
        <v>4489</v>
      </c>
      <c r="AX101" s="118"/>
      <c r="AY101" s="83"/>
      <c r="AZ101" s="85" t="s">
        <v>79</v>
      </c>
      <c r="BA101" s="52" t="s">
        <v>46</v>
      </c>
      <c r="BB101" s="74">
        <f>SUM(AU101)</f>
        <v>4489</v>
      </c>
      <c r="BC101" s="53"/>
      <c r="BD101" s="53"/>
      <c r="BE101" s="112">
        <f>SUM(BB101,BC101)-BD101</f>
        <v>4489</v>
      </c>
      <c r="BH101" s="118"/>
      <c r="BI101" s="83"/>
      <c r="BJ101" s="85" t="s">
        <v>79</v>
      </c>
      <c r="BK101" s="52" t="s">
        <v>46</v>
      </c>
      <c r="BL101" s="74">
        <f>SUM(BE101)</f>
        <v>4489</v>
      </c>
      <c r="BM101" s="53"/>
      <c r="BN101" s="53"/>
      <c r="BO101" s="112">
        <f>SUM(BL101,BM101)-BN101</f>
        <v>4489</v>
      </c>
      <c r="BR101" s="118"/>
      <c r="BS101" s="83"/>
      <c r="BT101" s="85" t="s">
        <v>79</v>
      </c>
      <c r="BU101" s="52" t="s">
        <v>46</v>
      </c>
      <c r="BV101" s="74">
        <f>SUM(BO101)</f>
        <v>4489</v>
      </c>
      <c r="BW101" s="53"/>
      <c r="BX101" s="53"/>
      <c r="BY101" s="112">
        <f>SUM(BV101,BW101)-BX101</f>
        <v>4489</v>
      </c>
      <c r="CB101" s="118"/>
      <c r="CC101" s="83"/>
      <c r="CD101" s="85" t="s">
        <v>79</v>
      </c>
      <c r="CE101" s="52" t="s">
        <v>46</v>
      </c>
      <c r="CF101" s="74">
        <f>SUM(BY101)</f>
        <v>4489</v>
      </c>
      <c r="CG101" s="53"/>
      <c r="CH101" s="53"/>
      <c r="CI101" s="112">
        <f>SUM(CF101,CG101)-CH101</f>
        <v>4489</v>
      </c>
    </row>
    <row r="102" spans="1:87" ht="21" customHeight="1" thickBot="1">
      <c r="A102" s="10">
        <v>851</v>
      </c>
      <c r="B102" s="22"/>
      <c r="C102" s="22"/>
      <c r="D102" s="23" t="s">
        <v>49</v>
      </c>
      <c r="E102" s="2">
        <f>E105</f>
        <v>865006</v>
      </c>
      <c r="F102" s="2"/>
      <c r="G102" s="2"/>
      <c r="H102" s="2">
        <f>+H105</f>
        <v>865006</v>
      </c>
      <c r="J102" s="82">
        <v>851</v>
      </c>
      <c r="K102" s="78"/>
      <c r="L102" s="78"/>
      <c r="M102" s="79" t="s">
        <v>49</v>
      </c>
      <c r="N102" s="80">
        <f t="shared" si="17"/>
        <v>865006</v>
      </c>
      <c r="O102" s="80">
        <f>SUM(O105)</f>
        <v>0</v>
      </c>
      <c r="P102" s="80">
        <f>SUM(P105)</f>
        <v>0</v>
      </c>
      <c r="Q102" s="81">
        <f>+Q105</f>
        <v>865006</v>
      </c>
      <c r="T102" s="82">
        <v>851</v>
      </c>
      <c r="U102" s="78"/>
      <c r="V102" s="78"/>
      <c r="W102" s="205" t="s">
        <v>49</v>
      </c>
      <c r="X102" s="80">
        <f>SUM(X104,X106)</f>
        <v>925350</v>
      </c>
      <c r="Y102" s="80"/>
      <c r="Z102" s="80"/>
      <c r="AA102" s="198">
        <f>SUM(AA104,AA106)</f>
        <v>925350</v>
      </c>
      <c r="AD102" s="82">
        <v>851</v>
      </c>
      <c r="AE102" s="78"/>
      <c r="AF102" s="78"/>
      <c r="AG102" s="79" t="s">
        <v>49</v>
      </c>
      <c r="AH102" s="80">
        <f t="shared" si="19"/>
        <v>925350</v>
      </c>
      <c r="AI102" s="80">
        <f>SUM(AI105)</f>
        <v>0</v>
      </c>
      <c r="AJ102" s="80">
        <f>SUM(AJ105)</f>
        <v>0</v>
      </c>
      <c r="AK102" s="81">
        <f>+AK105</f>
        <v>865006</v>
      </c>
      <c r="AN102" s="82">
        <v>851</v>
      </c>
      <c r="AO102" s="78"/>
      <c r="AP102" s="78"/>
      <c r="AQ102" s="79" t="s">
        <v>49</v>
      </c>
      <c r="AR102" s="80">
        <f t="shared" si="20"/>
        <v>865006</v>
      </c>
      <c r="AS102" s="80">
        <f>SUM(AS105)</f>
        <v>0</v>
      </c>
      <c r="AT102" s="80">
        <f>SUM(AT105)</f>
        <v>0</v>
      </c>
      <c r="AU102" s="81">
        <f>+AU105</f>
        <v>865006</v>
      </c>
      <c r="AX102" s="82">
        <v>851</v>
      </c>
      <c r="AY102" s="78"/>
      <c r="AZ102" s="78"/>
      <c r="BA102" s="79" t="s">
        <v>49</v>
      </c>
      <c r="BB102" s="80">
        <f t="shared" si="21"/>
        <v>865006</v>
      </c>
      <c r="BC102" s="80">
        <f>SUM(BC105)</f>
        <v>0</v>
      </c>
      <c r="BD102" s="80">
        <f>SUM(BD105)</f>
        <v>0</v>
      </c>
      <c r="BE102" s="81">
        <f>+BE105</f>
        <v>865006</v>
      </c>
      <c r="BH102" s="82">
        <v>851</v>
      </c>
      <c r="BI102" s="78"/>
      <c r="BJ102" s="78"/>
      <c r="BK102" s="79" t="s">
        <v>49</v>
      </c>
      <c r="BL102" s="80">
        <f t="shared" si="22"/>
        <v>865006</v>
      </c>
      <c r="BM102" s="80">
        <f>SUM(BM105)</f>
        <v>0</v>
      </c>
      <c r="BN102" s="80">
        <f>SUM(BN105)</f>
        <v>0</v>
      </c>
      <c r="BO102" s="81">
        <f>+BO105</f>
        <v>865006</v>
      </c>
      <c r="BR102" s="82">
        <v>851</v>
      </c>
      <c r="BS102" s="78"/>
      <c r="BT102" s="78"/>
      <c r="BU102" s="79" t="s">
        <v>49</v>
      </c>
      <c r="BV102" s="80">
        <f t="shared" si="23"/>
        <v>865006</v>
      </c>
      <c r="BW102" s="80">
        <f>SUM(BW105)</f>
        <v>0</v>
      </c>
      <c r="BX102" s="80">
        <f>SUM(BX105)</f>
        <v>0</v>
      </c>
      <c r="BY102" s="81">
        <f>+BY105</f>
        <v>865006</v>
      </c>
      <c r="CB102" s="82">
        <v>851</v>
      </c>
      <c r="CC102" s="78"/>
      <c r="CD102" s="78"/>
      <c r="CE102" s="79" t="s">
        <v>49</v>
      </c>
      <c r="CF102" s="80">
        <f t="shared" si="24"/>
        <v>865006</v>
      </c>
      <c r="CG102" s="80">
        <f>SUM(CG105)</f>
        <v>0</v>
      </c>
      <c r="CH102" s="80">
        <f>SUM(CH105)</f>
        <v>0</v>
      </c>
      <c r="CI102" s="81">
        <f>+CI105</f>
        <v>865006</v>
      </c>
    </row>
    <row r="103" spans="1:87" ht="33" customHeight="1">
      <c r="A103" s="13"/>
      <c r="B103" s="15">
        <v>85156</v>
      </c>
      <c r="C103" s="48"/>
      <c r="D103" s="49" t="s">
        <v>50</v>
      </c>
      <c r="E103" s="50">
        <f>E104</f>
        <v>865006</v>
      </c>
      <c r="F103" s="50"/>
      <c r="G103" s="50"/>
      <c r="H103" s="50">
        <f>H104</f>
        <v>865006</v>
      </c>
      <c r="J103" s="111"/>
      <c r="K103" s="122">
        <v>85156</v>
      </c>
      <c r="L103" s="122"/>
      <c r="M103" s="123" t="s">
        <v>50</v>
      </c>
      <c r="N103" s="124">
        <f>SUM(H103)</f>
        <v>865006</v>
      </c>
      <c r="O103" s="125">
        <f>SUM(O104)</f>
        <v>0</v>
      </c>
      <c r="P103" s="125">
        <f>SUM(P104)</f>
        <v>0</v>
      </c>
      <c r="Q103" s="126">
        <f>Q104</f>
        <v>865006</v>
      </c>
      <c r="T103" s="111"/>
      <c r="U103" s="122">
        <v>85141</v>
      </c>
      <c r="V103" s="122"/>
      <c r="W103" s="202" t="s">
        <v>119</v>
      </c>
      <c r="X103" s="124">
        <f>SUM(X104)</f>
        <v>60344</v>
      </c>
      <c r="Y103" s="125"/>
      <c r="Z103" s="125"/>
      <c r="AA103" s="126">
        <f>AA104</f>
        <v>60344</v>
      </c>
      <c r="AD103" s="111"/>
      <c r="AE103" s="122">
        <v>85156</v>
      </c>
      <c r="AF103" s="122"/>
      <c r="AG103" s="123" t="s">
        <v>50</v>
      </c>
      <c r="AH103" s="124">
        <f>SUM(AA103)</f>
        <v>60344</v>
      </c>
      <c r="AI103" s="125">
        <f>SUM(AI104)</f>
        <v>0</v>
      </c>
      <c r="AJ103" s="125">
        <f>SUM(AJ104)</f>
        <v>0</v>
      </c>
      <c r="AK103" s="126">
        <f>AK104</f>
        <v>60344</v>
      </c>
      <c r="AN103" s="111"/>
      <c r="AO103" s="122">
        <v>85156</v>
      </c>
      <c r="AP103" s="122"/>
      <c r="AQ103" s="123" t="s">
        <v>50</v>
      </c>
      <c r="AR103" s="124">
        <f>SUM(AK103)</f>
        <v>60344</v>
      </c>
      <c r="AS103" s="125">
        <f>SUM(AS104)</f>
        <v>0</v>
      </c>
      <c r="AT103" s="125">
        <f>SUM(AT104)</f>
        <v>0</v>
      </c>
      <c r="AU103" s="126">
        <f>AU104</f>
        <v>60344</v>
      </c>
      <c r="AX103" s="111"/>
      <c r="AY103" s="122">
        <v>85156</v>
      </c>
      <c r="AZ103" s="122"/>
      <c r="BA103" s="123" t="s">
        <v>50</v>
      </c>
      <c r="BB103" s="124">
        <f>SUM(AU103)</f>
        <v>60344</v>
      </c>
      <c r="BC103" s="125">
        <f>SUM(BC104)</f>
        <v>0</v>
      </c>
      <c r="BD103" s="125">
        <f>SUM(BD104)</f>
        <v>0</v>
      </c>
      <c r="BE103" s="126">
        <f>BE104</f>
        <v>60344</v>
      </c>
      <c r="BH103" s="111"/>
      <c r="BI103" s="122">
        <v>85156</v>
      </c>
      <c r="BJ103" s="122"/>
      <c r="BK103" s="123" t="s">
        <v>50</v>
      </c>
      <c r="BL103" s="124">
        <f>SUM(BE103)</f>
        <v>60344</v>
      </c>
      <c r="BM103" s="125">
        <f>SUM(BM104)</f>
        <v>0</v>
      </c>
      <c r="BN103" s="125">
        <f>SUM(BN104)</f>
        <v>0</v>
      </c>
      <c r="BO103" s="126">
        <f>BO104</f>
        <v>60344</v>
      </c>
      <c r="BR103" s="111"/>
      <c r="BS103" s="122">
        <v>85156</v>
      </c>
      <c r="BT103" s="122"/>
      <c r="BU103" s="123" t="s">
        <v>50</v>
      </c>
      <c r="BV103" s="124">
        <f>SUM(BO103)</f>
        <v>60344</v>
      </c>
      <c r="BW103" s="125">
        <f>SUM(BW104)</f>
        <v>0</v>
      </c>
      <c r="BX103" s="125">
        <f>SUM(BX104)</f>
        <v>0</v>
      </c>
      <c r="BY103" s="126">
        <f>BY104</f>
        <v>60344</v>
      </c>
      <c r="CB103" s="111"/>
      <c r="CC103" s="122">
        <v>85156</v>
      </c>
      <c r="CD103" s="122"/>
      <c r="CE103" s="123" t="s">
        <v>50</v>
      </c>
      <c r="CF103" s="124">
        <f>SUM(BY103)</f>
        <v>60344</v>
      </c>
      <c r="CG103" s="125">
        <f>SUM(CG104)</f>
        <v>0</v>
      </c>
      <c r="CH103" s="125">
        <f>SUM(CH104)</f>
        <v>0</v>
      </c>
      <c r="CI103" s="126">
        <f>CI104</f>
        <v>60344</v>
      </c>
    </row>
    <row r="104" spans="1:87" ht="72" customHeight="1" thickBot="1">
      <c r="A104" s="13"/>
      <c r="B104" s="15"/>
      <c r="C104" s="54">
        <v>2110</v>
      </c>
      <c r="D104" s="55" t="s">
        <v>64</v>
      </c>
      <c r="E104" s="56">
        <v>865006</v>
      </c>
      <c r="F104" s="56"/>
      <c r="G104" s="56"/>
      <c r="H104" s="56">
        <f>SUM(E104,F104)-G104</f>
        <v>865006</v>
      </c>
      <c r="J104" s="118"/>
      <c r="K104" s="15"/>
      <c r="L104" s="84">
        <v>2110</v>
      </c>
      <c r="M104" s="16" t="s">
        <v>64</v>
      </c>
      <c r="N104" s="86">
        <f>SUM(H104)</f>
        <v>865006</v>
      </c>
      <c r="O104" s="17"/>
      <c r="P104" s="17"/>
      <c r="Q104" s="116">
        <f>SUM(N104,O104)-P104</f>
        <v>865006</v>
      </c>
      <c r="T104" s="111"/>
      <c r="U104" s="15"/>
      <c r="V104" s="15">
        <v>2110</v>
      </c>
      <c r="W104" s="203" t="s">
        <v>64</v>
      </c>
      <c r="X104" s="86">
        <v>60344</v>
      </c>
      <c r="Y104" s="187"/>
      <c r="Z104" s="17"/>
      <c r="AA104" s="116">
        <f>SUM(X104,Y104)-Z104</f>
        <v>60344</v>
      </c>
      <c r="AD104" s="111"/>
      <c r="AE104" s="15"/>
      <c r="AF104" s="15">
        <v>2110</v>
      </c>
      <c r="AG104" s="16" t="s">
        <v>64</v>
      </c>
      <c r="AH104" s="86">
        <f>SUM(AA104)</f>
        <v>60344</v>
      </c>
      <c r="AI104" s="17"/>
      <c r="AJ104" s="17"/>
      <c r="AK104" s="116">
        <f>SUM(AH104,AI104)-AJ104</f>
        <v>60344</v>
      </c>
      <c r="AN104" s="111"/>
      <c r="AO104" s="15"/>
      <c r="AP104" s="15">
        <v>2110</v>
      </c>
      <c r="AQ104" s="16" t="s">
        <v>64</v>
      </c>
      <c r="AR104" s="86">
        <f>SUM(AK104)</f>
        <v>60344</v>
      </c>
      <c r="AS104" s="17"/>
      <c r="AT104" s="17"/>
      <c r="AU104" s="116">
        <f>SUM(AR104,AS104)-AT104</f>
        <v>60344</v>
      </c>
      <c r="AX104" s="111"/>
      <c r="AY104" s="15"/>
      <c r="AZ104" s="15">
        <v>2110</v>
      </c>
      <c r="BA104" s="16" t="s">
        <v>64</v>
      </c>
      <c r="BB104" s="86">
        <f>SUM(AU104)</f>
        <v>60344</v>
      </c>
      <c r="BC104" s="17"/>
      <c r="BD104" s="17"/>
      <c r="BE104" s="116">
        <f>SUM(BB104,BC104)-BD104</f>
        <v>60344</v>
      </c>
      <c r="BH104" s="111"/>
      <c r="BI104" s="15"/>
      <c r="BJ104" s="15">
        <v>2110</v>
      </c>
      <c r="BK104" s="16" t="s">
        <v>64</v>
      </c>
      <c r="BL104" s="86">
        <f>SUM(BE104)</f>
        <v>60344</v>
      </c>
      <c r="BM104" s="17"/>
      <c r="BN104" s="17"/>
      <c r="BO104" s="116">
        <f>SUM(BL104,BM104)-BN104</f>
        <v>60344</v>
      </c>
      <c r="BR104" s="111"/>
      <c r="BS104" s="15"/>
      <c r="BT104" s="15">
        <v>2110</v>
      </c>
      <c r="BU104" s="16" t="s">
        <v>64</v>
      </c>
      <c r="BV104" s="86">
        <f>SUM(BO104)</f>
        <v>60344</v>
      </c>
      <c r="BW104" s="17"/>
      <c r="BX104" s="17"/>
      <c r="BY104" s="116">
        <f>SUM(BV104,BW104)-BX104</f>
        <v>60344</v>
      </c>
      <c r="CB104" s="111"/>
      <c r="CC104" s="15"/>
      <c r="CD104" s="15">
        <v>2110</v>
      </c>
      <c r="CE104" s="16" t="s">
        <v>64</v>
      </c>
      <c r="CF104" s="86">
        <f>SUM(BY104)</f>
        <v>60344</v>
      </c>
      <c r="CG104" s="17"/>
      <c r="CH104" s="17"/>
      <c r="CI104" s="116">
        <f>SUM(CF104,CG104)-CH104</f>
        <v>60344</v>
      </c>
    </row>
    <row r="105" spans="1:87" ht="42.75" customHeight="1">
      <c r="A105" s="13"/>
      <c r="B105" s="15">
        <v>85156</v>
      </c>
      <c r="C105" s="48"/>
      <c r="D105" s="49" t="s">
        <v>50</v>
      </c>
      <c r="E105" s="50">
        <f>E106</f>
        <v>865006</v>
      </c>
      <c r="F105" s="50"/>
      <c r="G105" s="50"/>
      <c r="H105" s="50">
        <f>H106</f>
        <v>865006</v>
      </c>
      <c r="J105" s="111"/>
      <c r="K105" s="122">
        <v>85156</v>
      </c>
      <c r="L105" s="122"/>
      <c r="M105" s="123" t="s">
        <v>50</v>
      </c>
      <c r="N105" s="124">
        <f>SUM(H105)</f>
        <v>865006</v>
      </c>
      <c r="O105" s="125">
        <f>SUM(O106)</f>
        <v>0</v>
      </c>
      <c r="P105" s="125">
        <f>SUM(P106)</f>
        <v>0</v>
      </c>
      <c r="Q105" s="126">
        <f>Q106</f>
        <v>865006</v>
      </c>
      <c r="T105" s="111"/>
      <c r="U105" s="122">
        <v>85156</v>
      </c>
      <c r="V105" s="122"/>
      <c r="W105" s="202" t="s">
        <v>50</v>
      </c>
      <c r="X105" s="124">
        <f>SUM(Q105)</f>
        <v>865006</v>
      </c>
      <c r="Y105" s="125"/>
      <c r="Z105" s="125"/>
      <c r="AA105" s="126">
        <f>AA106</f>
        <v>865006</v>
      </c>
      <c r="AD105" s="111"/>
      <c r="AE105" s="122">
        <v>85156</v>
      </c>
      <c r="AF105" s="122"/>
      <c r="AG105" s="123" t="s">
        <v>50</v>
      </c>
      <c r="AH105" s="124">
        <f t="shared" si="19"/>
        <v>865006</v>
      </c>
      <c r="AI105" s="125">
        <f>SUM(AI106)</f>
        <v>0</v>
      </c>
      <c r="AJ105" s="125">
        <f>SUM(AJ106)</f>
        <v>0</v>
      </c>
      <c r="AK105" s="126">
        <f>AK106</f>
        <v>865006</v>
      </c>
      <c r="AN105" s="111"/>
      <c r="AO105" s="122">
        <v>85156</v>
      </c>
      <c r="AP105" s="122"/>
      <c r="AQ105" s="123" t="s">
        <v>50</v>
      </c>
      <c r="AR105" s="124">
        <f t="shared" si="20"/>
        <v>865006</v>
      </c>
      <c r="AS105" s="125">
        <f>SUM(AS106)</f>
        <v>0</v>
      </c>
      <c r="AT105" s="125">
        <f>SUM(AT106)</f>
        <v>0</v>
      </c>
      <c r="AU105" s="126">
        <f>AU106</f>
        <v>865006</v>
      </c>
      <c r="AX105" s="111"/>
      <c r="AY105" s="122">
        <v>85156</v>
      </c>
      <c r="AZ105" s="122"/>
      <c r="BA105" s="123" t="s">
        <v>50</v>
      </c>
      <c r="BB105" s="124">
        <f t="shared" si="21"/>
        <v>865006</v>
      </c>
      <c r="BC105" s="125">
        <f>SUM(BC106)</f>
        <v>0</v>
      </c>
      <c r="BD105" s="125">
        <f>SUM(BD106)</f>
        <v>0</v>
      </c>
      <c r="BE105" s="126">
        <f>BE106</f>
        <v>865006</v>
      </c>
      <c r="BH105" s="111"/>
      <c r="BI105" s="122">
        <v>85156</v>
      </c>
      <c r="BJ105" s="122"/>
      <c r="BK105" s="123" t="s">
        <v>50</v>
      </c>
      <c r="BL105" s="124">
        <f t="shared" si="22"/>
        <v>865006</v>
      </c>
      <c r="BM105" s="125">
        <f>SUM(BM106)</f>
        <v>0</v>
      </c>
      <c r="BN105" s="125">
        <f>SUM(BN106)</f>
        <v>0</v>
      </c>
      <c r="BO105" s="126">
        <f>BO106</f>
        <v>865006</v>
      </c>
      <c r="BR105" s="111"/>
      <c r="BS105" s="122">
        <v>85156</v>
      </c>
      <c r="BT105" s="122"/>
      <c r="BU105" s="123" t="s">
        <v>50</v>
      </c>
      <c r="BV105" s="124">
        <f t="shared" si="23"/>
        <v>865006</v>
      </c>
      <c r="BW105" s="125">
        <f>SUM(BW106)</f>
        <v>0</v>
      </c>
      <c r="BX105" s="125">
        <f>SUM(BX106)</f>
        <v>0</v>
      </c>
      <c r="BY105" s="126">
        <f>BY106</f>
        <v>865006</v>
      </c>
      <c r="CB105" s="111"/>
      <c r="CC105" s="122">
        <v>85156</v>
      </c>
      <c r="CD105" s="122"/>
      <c r="CE105" s="123" t="s">
        <v>50</v>
      </c>
      <c r="CF105" s="124">
        <f t="shared" si="24"/>
        <v>865006</v>
      </c>
      <c r="CG105" s="125">
        <f>SUM(CG106)</f>
        <v>0</v>
      </c>
      <c r="CH105" s="125">
        <f>SUM(CH106)</f>
        <v>0</v>
      </c>
      <c r="CI105" s="126">
        <f>CI106</f>
        <v>865006</v>
      </c>
    </row>
    <row r="106" spans="1:87" ht="70.5" customHeight="1" thickBot="1">
      <c r="A106" s="13"/>
      <c r="B106" s="15"/>
      <c r="C106" s="54">
        <v>2110</v>
      </c>
      <c r="D106" s="55" t="s">
        <v>64</v>
      </c>
      <c r="E106" s="56">
        <v>865006</v>
      </c>
      <c r="F106" s="56"/>
      <c r="G106" s="56"/>
      <c r="H106" s="56">
        <f>SUM(E106,F106)-G106</f>
        <v>865006</v>
      </c>
      <c r="J106" s="118"/>
      <c r="K106" s="15"/>
      <c r="L106" s="84">
        <v>2110</v>
      </c>
      <c r="M106" s="16" t="s">
        <v>64</v>
      </c>
      <c r="N106" s="86">
        <f t="shared" si="17"/>
        <v>865006</v>
      </c>
      <c r="O106" s="17"/>
      <c r="P106" s="17"/>
      <c r="Q106" s="116">
        <f>SUM(N106,O106)-P106</f>
        <v>865006</v>
      </c>
      <c r="T106" s="111"/>
      <c r="U106" s="15"/>
      <c r="V106" s="15">
        <v>2110</v>
      </c>
      <c r="W106" s="203" t="s">
        <v>64</v>
      </c>
      <c r="X106" s="86">
        <f>SUM(Q106)</f>
        <v>865006</v>
      </c>
      <c r="Y106" s="17"/>
      <c r="Z106" s="17"/>
      <c r="AA106" s="116">
        <f>SUM(X106,Y106)-Z106</f>
        <v>865006</v>
      </c>
      <c r="AD106" s="111"/>
      <c r="AE106" s="15"/>
      <c r="AF106" s="15">
        <v>2110</v>
      </c>
      <c r="AG106" s="16" t="s">
        <v>64</v>
      </c>
      <c r="AH106" s="86">
        <f t="shared" si="19"/>
        <v>865006</v>
      </c>
      <c r="AI106" s="17"/>
      <c r="AJ106" s="17"/>
      <c r="AK106" s="116">
        <f>SUM(AH106,AI106)-AJ106</f>
        <v>865006</v>
      </c>
      <c r="AN106" s="111"/>
      <c r="AO106" s="15"/>
      <c r="AP106" s="15">
        <v>2110</v>
      </c>
      <c r="AQ106" s="16" t="s">
        <v>64</v>
      </c>
      <c r="AR106" s="86">
        <f t="shared" si="20"/>
        <v>865006</v>
      </c>
      <c r="AS106" s="17"/>
      <c r="AT106" s="17"/>
      <c r="AU106" s="116">
        <f>SUM(AR106,AS106)-AT106</f>
        <v>865006</v>
      </c>
      <c r="AX106" s="111"/>
      <c r="AY106" s="15"/>
      <c r="AZ106" s="15">
        <v>2110</v>
      </c>
      <c r="BA106" s="16" t="s">
        <v>64</v>
      </c>
      <c r="BB106" s="86">
        <f t="shared" si="21"/>
        <v>865006</v>
      </c>
      <c r="BC106" s="17"/>
      <c r="BD106" s="17"/>
      <c r="BE106" s="116">
        <f>SUM(BB106,BC106)-BD106</f>
        <v>865006</v>
      </c>
      <c r="BH106" s="111"/>
      <c r="BI106" s="15"/>
      <c r="BJ106" s="15">
        <v>2110</v>
      </c>
      <c r="BK106" s="16" t="s">
        <v>64</v>
      </c>
      <c r="BL106" s="86">
        <f t="shared" si="22"/>
        <v>865006</v>
      </c>
      <c r="BM106" s="17"/>
      <c r="BN106" s="17"/>
      <c r="BO106" s="116">
        <f>SUM(BL106,BM106)-BN106</f>
        <v>865006</v>
      </c>
      <c r="BR106" s="111"/>
      <c r="BS106" s="15"/>
      <c r="BT106" s="15">
        <v>2110</v>
      </c>
      <c r="BU106" s="16" t="s">
        <v>64</v>
      </c>
      <c r="BV106" s="86">
        <f t="shared" si="23"/>
        <v>865006</v>
      </c>
      <c r="BW106" s="17"/>
      <c r="BX106" s="17"/>
      <c r="BY106" s="116">
        <f>SUM(BV106,BW106)-BX106</f>
        <v>865006</v>
      </c>
      <c r="CB106" s="111"/>
      <c r="CC106" s="15"/>
      <c r="CD106" s="15">
        <v>2110</v>
      </c>
      <c r="CE106" s="16" t="s">
        <v>64</v>
      </c>
      <c r="CF106" s="86">
        <f t="shared" si="24"/>
        <v>865006</v>
      </c>
      <c r="CG106" s="17"/>
      <c r="CH106" s="17"/>
      <c r="CI106" s="116">
        <f>SUM(CF106,CG106)-CH106</f>
        <v>865006</v>
      </c>
    </row>
    <row r="107" spans="1:87" ht="19.5" customHeight="1" thickBot="1">
      <c r="A107" s="10">
        <v>852</v>
      </c>
      <c r="B107" s="22"/>
      <c r="C107" s="22"/>
      <c r="D107" s="23" t="s">
        <v>76</v>
      </c>
      <c r="E107" s="2">
        <f>E108+E118</f>
        <v>1241300</v>
      </c>
      <c r="F107" s="2"/>
      <c r="G107" s="2"/>
      <c r="H107" s="2">
        <f>SUM(H108,H118)</f>
        <v>1241300</v>
      </c>
      <c r="J107" s="82">
        <v>852</v>
      </c>
      <c r="K107" s="78"/>
      <c r="L107" s="78"/>
      <c r="M107" s="79" t="s">
        <v>76</v>
      </c>
      <c r="N107" s="80">
        <f t="shared" si="17"/>
        <v>1241300</v>
      </c>
      <c r="O107" s="80">
        <f>SUM(O108,O118)</f>
        <v>0</v>
      </c>
      <c r="P107" s="80">
        <f>SUM(P108,P118)</f>
        <v>0</v>
      </c>
      <c r="Q107" s="81">
        <f>SUM(Q108,Q118)</f>
        <v>1241300</v>
      </c>
      <c r="T107" s="82">
        <v>852</v>
      </c>
      <c r="U107" s="78"/>
      <c r="V107" s="78"/>
      <c r="W107" s="205" t="s">
        <v>76</v>
      </c>
      <c r="X107" s="80">
        <f>SUM(X108,X112,X115,X118)</f>
        <v>1261999</v>
      </c>
      <c r="Y107" s="80">
        <f>SUM(Y108,Y112,Y115,Y118)</f>
        <v>41135</v>
      </c>
      <c r="Z107" s="80"/>
      <c r="AA107" s="81">
        <f>SUM(AA108,AA112,AA115,AA118)</f>
        <v>1303134</v>
      </c>
      <c r="AD107" s="82">
        <v>852</v>
      </c>
      <c r="AE107" s="78"/>
      <c r="AF107" s="78"/>
      <c r="AG107" s="79" t="s">
        <v>76</v>
      </c>
      <c r="AH107" s="80">
        <f t="shared" si="19"/>
        <v>1303134</v>
      </c>
      <c r="AI107" s="80">
        <f>SUM(AI108,AI118)</f>
        <v>0</v>
      </c>
      <c r="AJ107" s="80">
        <f>SUM(AJ108,AJ118)</f>
        <v>0</v>
      </c>
      <c r="AK107" s="81">
        <f>SUM(AK108,AK118)</f>
        <v>1279976</v>
      </c>
      <c r="AN107" s="82">
        <v>852</v>
      </c>
      <c r="AO107" s="78"/>
      <c r="AP107" s="78"/>
      <c r="AQ107" s="79" t="s">
        <v>76</v>
      </c>
      <c r="AR107" s="80">
        <f t="shared" si="20"/>
        <v>1279976</v>
      </c>
      <c r="AS107" s="80">
        <f>SUM(AS108,AS118)</f>
        <v>0</v>
      </c>
      <c r="AT107" s="80">
        <f>SUM(AT108,AT118)</f>
        <v>0</v>
      </c>
      <c r="AU107" s="81">
        <f>SUM(AU108,AU118)</f>
        <v>1279976</v>
      </c>
      <c r="AX107" s="82">
        <v>852</v>
      </c>
      <c r="AY107" s="78"/>
      <c r="AZ107" s="78"/>
      <c r="BA107" s="79" t="s">
        <v>76</v>
      </c>
      <c r="BB107" s="80">
        <f t="shared" si="21"/>
        <v>1279976</v>
      </c>
      <c r="BC107" s="80">
        <f>SUM(BC108,BC118)</f>
        <v>0</v>
      </c>
      <c r="BD107" s="80">
        <f>SUM(BD108,BD118)</f>
        <v>0</v>
      </c>
      <c r="BE107" s="81">
        <f>SUM(BE108,BE118)</f>
        <v>1279976</v>
      </c>
      <c r="BH107" s="82">
        <v>852</v>
      </c>
      <c r="BI107" s="78"/>
      <c r="BJ107" s="78"/>
      <c r="BK107" s="79" t="s">
        <v>76</v>
      </c>
      <c r="BL107" s="80">
        <f t="shared" si="22"/>
        <v>1279976</v>
      </c>
      <c r="BM107" s="80">
        <f>SUM(BM108,BM118)</f>
        <v>0</v>
      </c>
      <c r="BN107" s="80">
        <f>SUM(BN108,BN118)</f>
        <v>0</v>
      </c>
      <c r="BO107" s="81">
        <f>SUM(BO108,BO118)</f>
        <v>1279976</v>
      </c>
      <c r="BR107" s="82">
        <v>852</v>
      </c>
      <c r="BS107" s="78"/>
      <c r="BT107" s="78"/>
      <c r="BU107" s="79" t="s">
        <v>76</v>
      </c>
      <c r="BV107" s="80">
        <f t="shared" si="23"/>
        <v>1279976</v>
      </c>
      <c r="BW107" s="80">
        <f>SUM(BW108,BW118)</f>
        <v>0</v>
      </c>
      <c r="BX107" s="80">
        <f>SUM(BX108,BX118)</f>
        <v>0</v>
      </c>
      <c r="BY107" s="81">
        <f>SUM(BY108,BY118)</f>
        <v>1279976</v>
      </c>
      <c r="CB107" s="82">
        <v>852</v>
      </c>
      <c r="CC107" s="78"/>
      <c r="CD107" s="78"/>
      <c r="CE107" s="79" t="s">
        <v>76</v>
      </c>
      <c r="CF107" s="80">
        <f t="shared" si="24"/>
        <v>1279976</v>
      </c>
      <c r="CG107" s="80">
        <f>SUM(CG108,CG118)</f>
        <v>0</v>
      </c>
      <c r="CH107" s="80">
        <f>SUM(CH108,CH118)</f>
        <v>0</v>
      </c>
      <c r="CI107" s="81">
        <f>SUM(CI108,CI118)</f>
        <v>1279976</v>
      </c>
    </row>
    <row r="108" spans="1:87" ht="29.25" customHeight="1">
      <c r="A108" s="13"/>
      <c r="B108" s="15">
        <v>85201</v>
      </c>
      <c r="C108" s="48"/>
      <c r="D108" s="49" t="s">
        <v>51</v>
      </c>
      <c r="E108" s="50">
        <f>E109+E110+E111</f>
        <v>1228900</v>
      </c>
      <c r="F108" s="50"/>
      <c r="G108" s="50"/>
      <c r="H108" s="50">
        <f>SUM(H109:H111)</f>
        <v>1228900</v>
      </c>
      <c r="J108" s="111"/>
      <c r="K108" s="122">
        <v>85201</v>
      </c>
      <c r="L108" s="122"/>
      <c r="M108" s="123" t="s">
        <v>51</v>
      </c>
      <c r="N108" s="124">
        <f t="shared" si="17"/>
        <v>1228900</v>
      </c>
      <c r="O108" s="125">
        <f>SUM(O109:O111)</f>
        <v>0</v>
      </c>
      <c r="P108" s="125">
        <f>SUM(P109:P111)</f>
        <v>0</v>
      </c>
      <c r="Q108" s="126">
        <f>SUM(Q109:Q111)</f>
        <v>1228900</v>
      </c>
      <c r="T108" s="111"/>
      <c r="U108" s="122">
        <v>85201</v>
      </c>
      <c r="V108" s="122"/>
      <c r="W108" s="202" t="s">
        <v>51</v>
      </c>
      <c r="X108" s="124">
        <f>SUM(X109:X111)</f>
        <v>1238900</v>
      </c>
      <c r="Y108" s="125">
        <f>SUM(Y109:Y111)</f>
        <v>38500</v>
      </c>
      <c r="Z108" s="125"/>
      <c r="AA108" s="126">
        <f>SUM(AA109:AA111)</f>
        <v>1277400</v>
      </c>
      <c r="AD108" s="111"/>
      <c r="AE108" s="122">
        <v>85201</v>
      </c>
      <c r="AF108" s="122"/>
      <c r="AG108" s="123" t="s">
        <v>51</v>
      </c>
      <c r="AH108" s="124">
        <f t="shared" si="19"/>
        <v>1277400</v>
      </c>
      <c r="AI108" s="125">
        <f>SUM(AI109:AI111)</f>
        <v>0</v>
      </c>
      <c r="AJ108" s="125">
        <f>SUM(AJ109:AJ111)</f>
        <v>0</v>
      </c>
      <c r="AK108" s="126">
        <f>SUM(AK109:AK111)</f>
        <v>1277400</v>
      </c>
      <c r="AN108" s="111"/>
      <c r="AO108" s="122">
        <v>85201</v>
      </c>
      <c r="AP108" s="122"/>
      <c r="AQ108" s="123" t="s">
        <v>51</v>
      </c>
      <c r="AR108" s="124">
        <f t="shared" si="20"/>
        <v>1277400</v>
      </c>
      <c r="AS108" s="125">
        <f>SUM(AS109:AS111)</f>
        <v>0</v>
      </c>
      <c r="AT108" s="125">
        <f>SUM(AT109:AT111)</f>
        <v>0</v>
      </c>
      <c r="AU108" s="126">
        <f>SUM(AU109:AU111)</f>
        <v>1277400</v>
      </c>
      <c r="AX108" s="111"/>
      <c r="AY108" s="122">
        <v>85201</v>
      </c>
      <c r="AZ108" s="122"/>
      <c r="BA108" s="123" t="s">
        <v>51</v>
      </c>
      <c r="BB108" s="124">
        <f t="shared" si="21"/>
        <v>1277400</v>
      </c>
      <c r="BC108" s="125">
        <f>SUM(BC109:BC111)</f>
        <v>0</v>
      </c>
      <c r="BD108" s="125">
        <f>SUM(BD109:BD111)</f>
        <v>0</v>
      </c>
      <c r="BE108" s="126">
        <f>SUM(BE109:BE111)</f>
        <v>1277400</v>
      </c>
      <c r="BH108" s="111"/>
      <c r="BI108" s="122">
        <v>85201</v>
      </c>
      <c r="BJ108" s="122"/>
      <c r="BK108" s="123" t="s">
        <v>51</v>
      </c>
      <c r="BL108" s="124">
        <f t="shared" si="22"/>
        <v>1277400</v>
      </c>
      <c r="BM108" s="125">
        <f>SUM(BM109:BM111)</f>
        <v>0</v>
      </c>
      <c r="BN108" s="125">
        <f>SUM(BN109:BN111)</f>
        <v>0</v>
      </c>
      <c r="BO108" s="126">
        <f>SUM(BO109:BO111)</f>
        <v>1277400</v>
      </c>
      <c r="BR108" s="111"/>
      <c r="BS108" s="122">
        <v>85201</v>
      </c>
      <c r="BT108" s="122"/>
      <c r="BU108" s="123" t="s">
        <v>51</v>
      </c>
      <c r="BV108" s="124">
        <f t="shared" si="23"/>
        <v>1277400</v>
      </c>
      <c r="BW108" s="125">
        <f>SUM(BW109:BW111)</f>
        <v>0</v>
      </c>
      <c r="BX108" s="125">
        <f>SUM(BX109:BX111)</f>
        <v>0</v>
      </c>
      <c r="BY108" s="126">
        <f>SUM(BY109:BY111)</f>
        <v>1277400</v>
      </c>
      <c r="CB108" s="111"/>
      <c r="CC108" s="122">
        <v>85201</v>
      </c>
      <c r="CD108" s="122"/>
      <c r="CE108" s="123" t="s">
        <v>51</v>
      </c>
      <c r="CF108" s="124">
        <f t="shared" si="24"/>
        <v>1277400</v>
      </c>
      <c r="CG108" s="125">
        <f>SUM(CG109:CG111)</f>
        <v>0</v>
      </c>
      <c r="CH108" s="125">
        <f>SUM(CH109:CH111)</f>
        <v>0</v>
      </c>
      <c r="CI108" s="126">
        <f>SUM(CI109:CI111)</f>
        <v>1277400</v>
      </c>
    </row>
    <row r="109" spans="1:87" ht="16.5" customHeight="1">
      <c r="A109" s="13"/>
      <c r="B109" s="15"/>
      <c r="C109" s="62" t="s">
        <v>79</v>
      </c>
      <c r="D109" s="52" t="s">
        <v>46</v>
      </c>
      <c r="E109" s="53">
        <v>9384</v>
      </c>
      <c r="F109" s="53"/>
      <c r="G109" s="53"/>
      <c r="H109" s="53">
        <f>SUM(E109,F109)-G109</f>
        <v>9384</v>
      </c>
      <c r="J109" s="111"/>
      <c r="K109" s="15"/>
      <c r="L109" s="46" t="s">
        <v>79</v>
      </c>
      <c r="M109" s="32" t="s">
        <v>46</v>
      </c>
      <c r="N109" s="71">
        <f t="shared" si="17"/>
        <v>9384</v>
      </c>
      <c r="O109" s="1"/>
      <c r="P109" s="1"/>
      <c r="Q109" s="138">
        <f>SUM(N109,O109)-P109</f>
        <v>9384</v>
      </c>
      <c r="T109" s="111"/>
      <c r="U109" s="15"/>
      <c r="V109" s="46" t="s">
        <v>79</v>
      </c>
      <c r="W109" s="204" t="s">
        <v>46</v>
      </c>
      <c r="X109" s="71">
        <v>19384</v>
      </c>
      <c r="Y109" s="186"/>
      <c r="Z109" s="1"/>
      <c r="AA109" s="138">
        <f>SUM(X109,Y109)-Z109</f>
        <v>19384</v>
      </c>
      <c r="AD109" s="111"/>
      <c r="AE109" s="15"/>
      <c r="AF109" s="69" t="s">
        <v>79</v>
      </c>
      <c r="AG109" s="60" t="s">
        <v>46</v>
      </c>
      <c r="AH109" s="127">
        <f t="shared" si="19"/>
        <v>19384</v>
      </c>
      <c r="AI109" s="61"/>
      <c r="AJ109" s="61"/>
      <c r="AK109" s="114">
        <f>SUM(AH109,AI109)-AJ109</f>
        <v>19384</v>
      </c>
      <c r="AN109" s="111"/>
      <c r="AO109" s="15"/>
      <c r="AP109" s="69" t="s">
        <v>79</v>
      </c>
      <c r="AQ109" s="60" t="s">
        <v>46</v>
      </c>
      <c r="AR109" s="127">
        <f t="shared" si="20"/>
        <v>19384</v>
      </c>
      <c r="AS109" s="61"/>
      <c r="AT109" s="61"/>
      <c r="AU109" s="114">
        <f>SUM(AR109,AS109)-AT109</f>
        <v>19384</v>
      </c>
      <c r="AX109" s="111"/>
      <c r="AY109" s="15"/>
      <c r="AZ109" s="69" t="s">
        <v>79</v>
      </c>
      <c r="BA109" s="60" t="s">
        <v>46</v>
      </c>
      <c r="BB109" s="127">
        <f t="shared" si="21"/>
        <v>19384</v>
      </c>
      <c r="BC109" s="61"/>
      <c r="BD109" s="61"/>
      <c r="BE109" s="114">
        <f>SUM(BB109,BC109)-BD109</f>
        <v>19384</v>
      </c>
      <c r="BH109" s="111"/>
      <c r="BI109" s="15"/>
      <c r="BJ109" s="69" t="s">
        <v>79</v>
      </c>
      <c r="BK109" s="60" t="s">
        <v>46</v>
      </c>
      <c r="BL109" s="127">
        <f t="shared" si="22"/>
        <v>19384</v>
      </c>
      <c r="BM109" s="61"/>
      <c r="BN109" s="61"/>
      <c r="BO109" s="114">
        <f>SUM(BL109,BM109)-BN109</f>
        <v>19384</v>
      </c>
      <c r="BR109" s="111"/>
      <c r="BS109" s="15"/>
      <c r="BT109" s="69" t="s">
        <v>79</v>
      </c>
      <c r="BU109" s="60" t="s">
        <v>46</v>
      </c>
      <c r="BV109" s="127">
        <f t="shared" si="23"/>
        <v>19384</v>
      </c>
      <c r="BW109" s="61"/>
      <c r="BX109" s="61"/>
      <c r="BY109" s="114">
        <f>SUM(BV109,BW109)-BX109</f>
        <v>19384</v>
      </c>
      <c r="CB109" s="111"/>
      <c r="CC109" s="15"/>
      <c r="CD109" s="69" t="s">
        <v>79</v>
      </c>
      <c r="CE109" s="60" t="s">
        <v>46</v>
      </c>
      <c r="CF109" s="127">
        <f t="shared" si="24"/>
        <v>19384</v>
      </c>
      <c r="CG109" s="61"/>
      <c r="CH109" s="61"/>
      <c r="CI109" s="114">
        <f>SUM(CF109,CG109)-CH109</f>
        <v>19384</v>
      </c>
    </row>
    <row r="110" spans="1:87" ht="15.75" customHeight="1" thickBot="1">
      <c r="A110" s="13"/>
      <c r="B110" s="15"/>
      <c r="C110" s="62" t="s">
        <v>80</v>
      </c>
      <c r="D110" s="52" t="s">
        <v>31</v>
      </c>
      <c r="E110" s="53">
        <v>3316</v>
      </c>
      <c r="F110" s="53"/>
      <c r="G110" s="53"/>
      <c r="H110" s="53">
        <f>SUM(E110,F110)-G110</f>
        <v>3316</v>
      </c>
      <c r="J110" s="111"/>
      <c r="K110" s="15"/>
      <c r="L110" s="46" t="s">
        <v>80</v>
      </c>
      <c r="M110" s="32" t="s">
        <v>31</v>
      </c>
      <c r="N110" s="71">
        <f t="shared" si="17"/>
        <v>3316</v>
      </c>
      <c r="O110" s="1"/>
      <c r="P110" s="1"/>
      <c r="Q110" s="138">
        <f>SUM(N110,O110)-P110</f>
        <v>3316</v>
      </c>
      <c r="T110" s="189"/>
      <c r="U110" s="190"/>
      <c r="V110" s="193" t="s">
        <v>80</v>
      </c>
      <c r="W110" s="184" t="s">
        <v>31</v>
      </c>
      <c r="X110" s="162">
        <f>SUM(Q110)</f>
        <v>3316</v>
      </c>
      <c r="Y110" s="163"/>
      <c r="Z110" s="163"/>
      <c r="AA110" s="164">
        <f>SUM(X110,Y110)-Z110</f>
        <v>3316</v>
      </c>
      <c r="AD110" s="111"/>
      <c r="AE110" s="15"/>
      <c r="AF110" s="62" t="s">
        <v>80</v>
      </c>
      <c r="AG110" s="52" t="s">
        <v>31</v>
      </c>
      <c r="AH110" s="74">
        <f t="shared" si="19"/>
        <v>3316</v>
      </c>
      <c r="AI110" s="53"/>
      <c r="AJ110" s="53"/>
      <c r="AK110" s="112">
        <f>SUM(AH110,AI110)-AJ110</f>
        <v>3316</v>
      </c>
      <c r="AN110" s="111"/>
      <c r="AO110" s="15"/>
      <c r="AP110" s="62" t="s">
        <v>80</v>
      </c>
      <c r="AQ110" s="52" t="s">
        <v>31</v>
      </c>
      <c r="AR110" s="74">
        <f t="shared" si="20"/>
        <v>3316</v>
      </c>
      <c r="AS110" s="53"/>
      <c r="AT110" s="53"/>
      <c r="AU110" s="112">
        <f>SUM(AR110,AS110)-AT110</f>
        <v>3316</v>
      </c>
      <c r="AX110" s="111"/>
      <c r="AY110" s="15"/>
      <c r="AZ110" s="62" t="s">
        <v>80</v>
      </c>
      <c r="BA110" s="52" t="s">
        <v>31</v>
      </c>
      <c r="BB110" s="74">
        <f t="shared" si="21"/>
        <v>3316</v>
      </c>
      <c r="BC110" s="53"/>
      <c r="BD110" s="53"/>
      <c r="BE110" s="112">
        <f>SUM(BB110,BC110)-BD110</f>
        <v>3316</v>
      </c>
      <c r="BH110" s="111"/>
      <c r="BI110" s="15"/>
      <c r="BJ110" s="62" t="s">
        <v>80</v>
      </c>
      <c r="BK110" s="52" t="s">
        <v>31</v>
      </c>
      <c r="BL110" s="74">
        <f t="shared" si="22"/>
        <v>3316</v>
      </c>
      <c r="BM110" s="53"/>
      <c r="BN110" s="53"/>
      <c r="BO110" s="112">
        <f>SUM(BL110,BM110)-BN110</f>
        <v>3316</v>
      </c>
      <c r="BR110" s="111"/>
      <c r="BS110" s="15"/>
      <c r="BT110" s="62" t="s">
        <v>80</v>
      </c>
      <c r="BU110" s="52" t="s">
        <v>31</v>
      </c>
      <c r="BV110" s="74">
        <f t="shared" si="23"/>
        <v>3316</v>
      </c>
      <c r="BW110" s="53"/>
      <c r="BX110" s="53"/>
      <c r="BY110" s="112">
        <f>SUM(BV110,BW110)-BX110</f>
        <v>3316</v>
      </c>
      <c r="CB110" s="111"/>
      <c r="CC110" s="15"/>
      <c r="CD110" s="62" t="s">
        <v>80</v>
      </c>
      <c r="CE110" s="52" t="s">
        <v>31</v>
      </c>
      <c r="CF110" s="74">
        <f t="shared" si="24"/>
        <v>3316</v>
      </c>
      <c r="CG110" s="53"/>
      <c r="CH110" s="53"/>
      <c r="CI110" s="112">
        <f>SUM(CF110,CG110)-CH110</f>
        <v>3316</v>
      </c>
    </row>
    <row r="111" spans="1:87" ht="42" customHeight="1">
      <c r="A111" s="13"/>
      <c r="B111" s="15"/>
      <c r="C111" s="51">
        <v>2130</v>
      </c>
      <c r="D111" s="52" t="s">
        <v>65</v>
      </c>
      <c r="E111" s="53">
        <v>1216200</v>
      </c>
      <c r="F111" s="53"/>
      <c r="G111" s="53"/>
      <c r="H111" s="53">
        <f>SUM(E111,F111)-G111</f>
        <v>1216200</v>
      </c>
      <c r="J111" s="111"/>
      <c r="K111" s="15"/>
      <c r="L111" s="29">
        <v>2130</v>
      </c>
      <c r="M111" s="32" t="s">
        <v>65</v>
      </c>
      <c r="N111" s="71">
        <f t="shared" si="17"/>
        <v>1216200</v>
      </c>
      <c r="O111" s="1"/>
      <c r="P111" s="1"/>
      <c r="Q111" s="138">
        <f>SUM(N111,O111)-P111</f>
        <v>1216200</v>
      </c>
      <c r="T111" s="171"/>
      <c r="U111" s="122"/>
      <c r="V111" s="122">
        <v>2130</v>
      </c>
      <c r="W111" s="202" t="s">
        <v>65</v>
      </c>
      <c r="X111" s="124">
        <f>SUM(Q111)</f>
        <v>1216200</v>
      </c>
      <c r="Y111" s="125">
        <v>38500</v>
      </c>
      <c r="Z111" s="125"/>
      <c r="AA111" s="126">
        <f>SUM(X111,Y111)-Z111</f>
        <v>1254700</v>
      </c>
      <c r="AD111" s="111"/>
      <c r="AE111" s="15"/>
      <c r="AF111" s="75">
        <v>2130</v>
      </c>
      <c r="AG111" s="68" t="s">
        <v>65</v>
      </c>
      <c r="AH111" s="76">
        <f t="shared" si="19"/>
        <v>1254700</v>
      </c>
      <c r="AI111" s="58"/>
      <c r="AJ111" s="58"/>
      <c r="AK111" s="113">
        <f>SUM(AH111,AI111)-AJ111</f>
        <v>1254700</v>
      </c>
      <c r="AN111" s="111"/>
      <c r="AO111" s="15"/>
      <c r="AP111" s="75">
        <v>2130</v>
      </c>
      <c r="AQ111" s="68" t="s">
        <v>65</v>
      </c>
      <c r="AR111" s="76">
        <f t="shared" si="20"/>
        <v>1254700</v>
      </c>
      <c r="AS111" s="58"/>
      <c r="AT111" s="58"/>
      <c r="AU111" s="113">
        <f>SUM(AR111,AS111)-AT111</f>
        <v>1254700</v>
      </c>
      <c r="AX111" s="111"/>
      <c r="AY111" s="15"/>
      <c r="AZ111" s="75">
        <v>2130</v>
      </c>
      <c r="BA111" s="68" t="s">
        <v>65</v>
      </c>
      <c r="BB111" s="76">
        <f t="shared" si="21"/>
        <v>1254700</v>
      </c>
      <c r="BC111" s="58"/>
      <c r="BD111" s="58"/>
      <c r="BE111" s="113">
        <f>SUM(BB111,BC111)-BD111</f>
        <v>1254700</v>
      </c>
      <c r="BH111" s="111"/>
      <c r="BI111" s="15"/>
      <c r="BJ111" s="75">
        <v>2130</v>
      </c>
      <c r="BK111" s="68" t="s">
        <v>65</v>
      </c>
      <c r="BL111" s="76">
        <f t="shared" si="22"/>
        <v>1254700</v>
      </c>
      <c r="BM111" s="58"/>
      <c r="BN111" s="58"/>
      <c r="BO111" s="113">
        <f>SUM(BL111,BM111)-BN111</f>
        <v>1254700</v>
      </c>
      <c r="BR111" s="111"/>
      <c r="BS111" s="15"/>
      <c r="BT111" s="75">
        <v>2130</v>
      </c>
      <c r="BU111" s="68" t="s">
        <v>65</v>
      </c>
      <c r="BV111" s="76">
        <f t="shared" si="23"/>
        <v>1254700</v>
      </c>
      <c r="BW111" s="58"/>
      <c r="BX111" s="58"/>
      <c r="BY111" s="113">
        <f>SUM(BV111,BW111)-BX111</f>
        <v>1254700</v>
      </c>
      <c r="CB111" s="111"/>
      <c r="CC111" s="15"/>
      <c r="CD111" s="75">
        <v>2130</v>
      </c>
      <c r="CE111" s="68" t="s">
        <v>65</v>
      </c>
      <c r="CF111" s="76">
        <f t="shared" si="24"/>
        <v>1254700</v>
      </c>
      <c r="CG111" s="58"/>
      <c r="CH111" s="58"/>
      <c r="CI111" s="113">
        <f>SUM(CF111,CG111)-CH111</f>
        <v>1254700</v>
      </c>
    </row>
    <row r="112" spans="1:87" ht="33.75" customHeight="1">
      <c r="A112" s="13"/>
      <c r="B112" s="15">
        <v>85216</v>
      </c>
      <c r="C112" s="51"/>
      <c r="D112" s="52" t="s">
        <v>74</v>
      </c>
      <c r="E112" s="53">
        <f>E114</f>
        <v>12400</v>
      </c>
      <c r="F112" s="53"/>
      <c r="G112" s="53"/>
      <c r="H112" s="53">
        <f>SUM(H113:H114)</f>
        <v>12400</v>
      </c>
      <c r="J112" s="111"/>
      <c r="K112" s="129">
        <v>85216</v>
      </c>
      <c r="L112" s="29"/>
      <c r="M112" s="100" t="s">
        <v>74</v>
      </c>
      <c r="N112" s="71">
        <f aca="true" t="shared" si="26" ref="N112:N117">SUM(H112)</f>
        <v>12400</v>
      </c>
      <c r="O112" s="1">
        <f>SUM(O114)</f>
        <v>0</v>
      </c>
      <c r="P112" s="1">
        <f>SUM(P114)</f>
        <v>0</v>
      </c>
      <c r="Q112" s="138">
        <f>SUM(Q113:Q114)</f>
        <v>12400</v>
      </c>
      <c r="T112" s="111"/>
      <c r="U112" s="224">
        <v>85204</v>
      </c>
      <c r="V112" s="33"/>
      <c r="W112" s="214" t="s">
        <v>102</v>
      </c>
      <c r="X112" s="72">
        <f>SUM(X114)</f>
        <v>10699</v>
      </c>
      <c r="Y112" s="72">
        <f>SUM(Y114)</f>
        <v>2635</v>
      </c>
      <c r="Z112" s="72"/>
      <c r="AA112" s="225">
        <f>SUM(AA114)</f>
        <v>13334</v>
      </c>
      <c r="AD112" s="111"/>
      <c r="AE112" s="129">
        <v>85216</v>
      </c>
      <c r="AF112" s="29"/>
      <c r="AG112" s="100" t="s">
        <v>74</v>
      </c>
      <c r="AH112" s="71">
        <f aca="true" t="shared" si="27" ref="AH112:AH117">SUM(AA112)</f>
        <v>13334</v>
      </c>
      <c r="AI112" s="1">
        <f>SUM(AI114)</f>
        <v>0</v>
      </c>
      <c r="AJ112" s="1">
        <f>SUM(AJ114)</f>
        <v>0</v>
      </c>
      <c r="AK112" s="138">
        <f>SUM(AK113:AK114)</f>
        <v>13334</v>
      </c>
      <c r="AN112" s="111"/>
      <c r="AO112" s="129">
        <v>85216</v>
      </c>
      <c r="AP112" s="29"/>
      <c r="AQ112" s="100" t="s">
        <v>74</v>
      </c>
      <c r="AR112" s="71">
        <f aca="true" t="shared" si="28" ref="AR112:AR117">SUM(AK112)</f>
        <v>13334</v>
      </c>
      <c r="AS112" s="1">
        <f>SUM(AS114)</f>
        <v>0</v>
      </c>
      <c r="AT112" s="1">
        <f>SUM(AT114)</f>
        <v>0</v>
      </c>
      <c r="AU112" s="138">
        <f>SUM(AU113:AU114)</f>
        <v>13334</v>
      </c>
      <c r="AX112" s="111"/>
      <c r="AY112" s="129">
        <v>85216</v>
      </c>
      <c r="AZ112" s="29"/>
      <c r="BA112" s="100" t="s">
        <v>74</v>
      </c>
      <c r="BB112" s="71">
        <f aca="true" t="shared" si="29" ref="BB112:BB117">SUM(AU112)</f>
        <v>13334</v>
      </c>
      <c r="BC112" s="1">
        <f>SUM(BC114)</f>
        <v>0</v>
      </c>
      <c r="BD112" s="1">
        <f>SUM(BD114)</f>
        <v>0</v>
      </c>
      <c r="BE112" s="138">
        <f>SUM(BE113:BE114)</f>
        <v>13334</v>
      </c>
      <c r="BH112" s="111"/>
      <c r="BI112" s="129">
        <v>85216</v>
      </c>
      <c r="BJ112" s="29"/>
      <c r="BK112" s="100" t="s">
        <v>74</v>
      </c>
      <c r="BL112" s="71">
        <f aca="true" t="shared" si="30" ref="BL112:BL117">SUM(BE112)</f>
        <v>13334</v>
      </c>
      <c r="BM112" s="1">
        <f>SUM(BM114)</f>
        <v>0</v>
      </c>
      <c r="BN112" s="1">
        <f>SUM(BN114)</f>
        <v>0</v>
      </c>
      <c r="BO112" s="138">
        <f>SUM(BO113:BO114)</f>
        <v>13334</v>
      </c>
      <c r="BR112" s="111"/>
      <c r="BS112" s="129">
        <v>85216</v>
      </c>
      <c r="BT112" s="29"/>
      <c r="BU112" s="100" t="s">
        <v>74</v>
      </c>
      <c r="BV112" s="71">
        <f aca="true" t="shared" si="31" ref="BV112:BV117">SUM(BO112)</f>
        <v>13334</v>
      </c>
      <c r="BW112" s="1">
        <f>SUM(BW114)</f>
        <v>0</v>
      </c>
      <c r="BX112" s="1">
        <f>SUM(BX114)</f>
        <v>0</v>
      </c>
      <c r="BY112" s="138">
        <f>SUM(BY113:BY114)</f>
        <v>13334</v>
      </c>
      <c r="CB112" s="111"/>
      <c r="CC112" s="129">
        <v>85216</v>
      </c>
      <c r="CD112" s="29"/>
      <c r="CE112" s="100" t="s">
        <v>74</v>
      </c>
      <c r="CF112" s="71">
        <f aca="true" t="shared" si="32" ref="CF112:CF117">SUM(BY112)</f>
        <v>13334</v>
      </c>
      <c r="CG112" s="1">
        <f>SUM(CG114)</f>
        <v>0</v>
      </c>
      <c r="CH112" s="1">
        <f>SUM(CH114)</f>
        <v>0</v>
      </c>
      <c r="CI112" s="138">
        <f>SUM(CI113:CI114)</f>
        <v>13334</v>
      </c>
    </row>
    <row r="113" spans="1:87" ht="51" customHeight="1" hidden="1">
      <c r="A113" s="13"/>
      <c r="B113" s="15"/>
      <c r="C113" s="67" t="s">
        <v>30</v>
      </c>
      <c r="D113" s="68" t="s">
        <v>31</v>
      </c>
      <c r="E113" s="58"/>
      <c r="F113" s="58"/>
      <c r="G113" s="58"/>
      <c r="H113" s="58"/>
      <c r="J113" s="111"/>
      <c r="K113" s="83"/>
      <c r="L113" s="69" t="s">
        <v>30</v>
      </c>
      <c r="M113" s="93" t="s">
        <v>31</v>
      </c>
      <c r="N113" s="127">
        <f t="shared" si="26"/>
        <v>0</v>
      </c>
      <c r="O113" s="61"/>
      <c r="P113" s="61"/>
      <c r="Q113" s="114"/>
      <c r="T113" s="111"/>
      <c r="U113" s="83"/>
      <c r="V113" s="69" t="s">
        <v>30</v>
      </c>
      <c r="W113" s="219" t="s">
        <v>31</v>
      </c>
      <c r="X113" s="89">
        <f>SUM(Q113)</f>
        <v>0</v>
      </c>
      <c r="Y113" s="61"/>
      <c r="Z113" s="61"/>
      <c r="AA113" s="114"/>
      <c r="AD113" s="111"/>
      <c r="AE113" s="83"/>
      <c r="AF113" s="69" t="s">
        <v>30</v>
      </c>
      <c r="AG113" s="93" t="s">
        <v>31</v>
      </c>
      <c r="AH113" s="89">
        <f t="shared" si="27"/>
        <v>0</v>
      </c>
      <c r="AI113" s="61"/>
      <c r="AJ113" s="61"/>
      <c r="AK113" s="114"/>
      <c r="AN113" s="111"/>
      <c r="AO113" s="83"/>
      <c r="AP113" s="69" t="s">
        <v>30</v>
      </c>
      <c r="AQ113" s="93" t="s">
        <v>31</v>
      </c>
      <c r="AR113" s="89">
        <f t="shared" si="28"/>
        <v>0</v>
      </c>
      <c r="AS113" s="61"/>
      <c r="AT113" s="61"/>
      <c r="AU113" s="114"/>
      <c r="AX113" s="111"/>
      <c r="AY113" s="83"/>
      <c r="AZ113" s="69" t="s">
        <v>30</v>
      </c>
      <c r="BA113" s="93" t="s">
        <v>31</v>
      </c>
      <c r="BB113" s="89">
        <f t="shared" si="29"/>
        <v>0</v>
      </c>
      <c r="BC113" s="61"/>
      <c r="BD113" s="61"/>
      <c r="BE113" s="114"/>
      <c r="BH113" s="111"/>
      <c r="BI113" s="83"/>
      <c r="BJ113" s="69" t="s">
        <v>30</v>
      </c>
      <c r="BK113" s="93" t="s">
        <v>31</v>
      </c>
      <c r="BL113" s="89">
        <f t="shared" si="30"/>
        <v>0</v>
      </c>
      <c r="BM113" s="61"/>
      <c r="BN113" s="61"/>
      <c r="BO113" s="114"/>
      <c r="BR113" s="111"/>
      <c r="BS113" s="83"/>
      <c r="BT113" s="69" t="s">
        <v>30</v>
      </c>
      <c r="BU113" s="93" t="s">
        <v>31</v>
      </c>
      <c r="BV113" s="89">
        <f t="shared" si="31"/>
        <v>0</v>
      </c>
      <c r="BW113" s="61"/>
      <c r="BX113" s="61"/>
      <c r="BY113" s="114"/>
      <c r="CB113" s="111"/>
      <c r="CC113" s="83"/>
      <c r="CD113" s="69" t="s">
        <v>30</v>
      </c>
      <c r="CE113" s="93" t="s">
        <v>31</v>
      </c>
      <c r="CF113" s="89">
        <f t="shared" si="32"/>
        <v>0</v>
      </c>
      <c r="CG113" s="61"/>
      <c r="CH113" s="61"/>
      <c r="CI113" s="114"/>
    </row>
    <row r="114" spans="1:87" ht="57.75" customHeight="1">
      <c r="A114" s="13"/>
      <c r="B114" s="15"/>
      <c r="C114" s="29">
        <v>2110</v>
      </c>
      <c r="D114" s="32" t="s">
        <v>64</v>
      </c>
      <c r="E114" s="1">
        <v>12400</v>
      </c>
      <c r="F114" s="1"/>
      <c r="G114" s="1"/>
      <c r="H114" s="1">
        <f>SUM(E114,F114)-G114</f>
        <v>12400</v>
      </c>
      <c r="J114" s="111"/>
      <c r="K114" s="83"/>
      <c r="L114" s="75">
        <v>2110</v>
      </c>
      <c r="M114" s="96" t="s">
        <v>64</v>
      </c>
      <c r="N114" s="76">
        <f t="shared" si="26"/>
        <v>12400</v>
      </c>
      <c r="O114" s="58"/>
      <c r="P114" s="58"/>
      <c r="Q114" s="113">
        <f>SUM(N114,O114)-P114</f>
        <v>12400</v>
      </c>
      <c r="T114" s="111"/>
      <c r="U114" s="83"/>
      <c r="V114" s="75">
        <v>2320</v>
      </c>
      <c r="W114" s="220" t="s">
        <v>120</v>
      </c>
      <c r="X114" s="76">
        <v>10699</v>
      </c>
      <c r="Y114" s="185">
        <v>2635</v>
      </c>
      <c r="Z114" s="58"/>
      <c r="AA114" s="113">
        <f>SUM(X114,Y114)-Z114</f>
        <v>13334</v>
      </c>
      <c r="AD114" s="111"/>
      <c r="AE114" s="83"/>
      <c r="AF114" s="75">
        <v>2110</v>
      </c>
      <c r="AG114" s="96" t="s">
        <v>64</v>
      </c>
      <c r="AH114" s="76">
        <f t="shared" si="27"/>
        <v>13334</v>
      </c>
      <c r="AI114" s="58"/>
      <c r="AJ114" s="58"/>
      <c r="AK114" s="113">
        <f>SUM(AH114,AI114)-AJ114</f>
        <v>13334</v>
      </c>
      <c r="AN114" s="111"/>
      <c r="AO114" s="83"/>
      <c r="AP114" s="75">
        <v>2110</v>
      </c>
      <c r="AQ114" s="96" t="s">
        <v>64</v>
      </c>
      <c r="AR114" s="76">
        <f t="shared" si="28"/>
        <v>13334</v>
      </c>
      <c r="AS114" s="58"/>
      <c r="AT114" s="58"/>
      <c r="AU114" s="113">
        <f>SUM(AR114,AS114)-AT114</f>
        <v>13334</v>
      </c>
      <c r="AX114" s="111"/>
      <c r="AY114" s="83"/>
      <c r="AZ114" s="75">
        <v>2110</v>
      </c>
      <c r="BA114" s="96" t="s">
        <v>64</v>
      </c>
      <c r="BB114" s="76">
        <f t="shared" si="29"/>
        <v>13334</v>
      </c>
      <c r="BC114" s="58"/>
      <c r="BD114" s="58"/>
      <c r="BE114" s="113">
        <f>SUM(BB114,BC114)-BD114</f>
        <v>13334</v>
      </c>
      <c r="BH114" s="111"/>
      <c r="BI114" s="83"/>
      <c r="BJ114" s="75">
        <v>2110</v>
      </c>
      <c r="BK114" s="96" t="s">
        <v>64</v>
      </c>
      <c r="BL114" s="76">
        <f t="shared" si="30"/>
        <v>13334</v>
      </c>
      <c r="BM114" s="58"/>
      <c r="BN114" s="58"/>
      <c r="BO114" s="113">
        <f>SUM(BL114,BM114)-BN114</f>
        <v>13334</v>
      </c>
      <c r="BR114" s="111"/>
      <c r="BS114" s="83"/>
      <c r="BT114" s="75">
        <v>2110</v>
      </c>
      <c r="BU114" s="96" t="s">
        <v>64</v>
      </c>
      <c r="BV114" s="76">
        <f t="shared" si="31"/>
        <v>13334</v>
      </c>
      <c r="BW114" s="58"/>
      <c r="BX114" s="58"/>
      <c r="BY114" s="113">
        <f>SUM(BV114,BW114)-BX114</f>
        <v>13334</v>
      </c>
      <c r="CB114" s="111"/>
      <c r="CC114" s="83"/>
      <c r="CD114" s="75">
        <v>2110</v>
      </c>
      <c r="CE114" s="96" t="s">
        <v>64</v>
      </c>
      <c r="CF114" s="76">
        <f t="shared" si="32"/>
        <v>13334</v>
      </c>
      <c r="CG114" s="58"/>
      <c r="CH114" s="58"/>
      <c r="CI114" s="113">
        <f>SUM(CF114,CG114)-CH114</f>
        <v>13334</v>
      </c>
    </row>
    <row r="115" spans="1:87" ht="40.5" customHeight="1">
      <c r="A115" s="13"/>
      <c r="B115" s="15">
        <v>85216</v>
      </c>
      <c r="C115" s="51"/>
      <c r="D115" s="52" t="s">
        <v>74</v>
      </c>
      <c r="E115" s="53">
        <f>E117</f>
        <v>12400</v>
      </c>
      <c r="F115" s="53"/>
      <c r="G115" s="53"/>
      <c r="H115" s="53">
        <f>SUM(H116:H117)</f>
        <v>12400</v>
      </c>
      <c r="J115" s="111"/>
      <c r="K115" s="129">
        <v>85216</v>
      </c>
      <c r="L115" s="29"/>
      <c r="M115" s="100" t="s">
        <v>74</v>
      </c>
      <c r="N115" s="71">
        <f t="shared" si="26"/>
        <v>12400</v>
      </c>
      <c r="O115" s="1">
        <f>SUM(O117)</f>
        <v>0</v>
      </c>
      <c r="P115" s="1">
        <f>SUM(P117)</f>
        <v>0</v>
      </c>
      <c r="Q115" s="138">
        <f>SUM(Q116:Q117)</f>
        <v>12400</v>
      </c>
      <c r="T115" s="120"/>
      <c r="U115" s="129">
        <v>85212</v>
      </c>
      <c r="V115" s="29"/>
      <c r="W115" s="218" t="s">
        <v>117</v>
      </c>
      <c r="X115" s="71">
        <v>9824</v>
      </c>
      <c r="Y115" s="1"/>
      <c r="Z115" s="1"/>
      <c r="AA115" s="138">
        <f>SUM(AA116:AA117)</f>
        <v>9824</v>
      </c>
      <c r="AD115" s="111"/>
      <c r="AE115" s="129">
        <v>85216</v>
      </c>
      <c r="AF115" s="29"/>
      <c r="AG115" s="100" t="s">
        <v>74</v>
      </c>
      <c r="AH115" s="71">
        <f t="shared" si="27"/>
        <v>9824</v>
      </c>
      <c r="AI115" s="1">
        <f>SUM(AI117)</f>
        <v>0</v>
      </c>
      <c r="AJ115" s="1">
        <f>SUM(AJ117)</f>
        <v>0</v>
      </c>
      <c r="AK115" s="138">
        <f>SUM(AK116:AK117)</f>
        <v>9824</v>
      </c>
      <c r="AN115" s="111"/>
      <c r="AO115" s="129">
        <v>85216</v>
      </c>
      <c r="AP115" s="29"/>
      <c r="AQ115" s="100" t="s">
        <v>74</v>
      </c>
      <c r="AR115" s="71">
        <f t="shared" si="28"/>
        <v>9824</v>
      </c>
      <c r="AS115" s="1">
        <f>SUM(AS117)</f>
        <v>0</v>
      </c>
      <c r="AT115" s="1">
        <f>SUM(AT117)</f>
        <v>0</v>
      </c>
      <c r="AU115" s="138">
        <f>SUM(AU116:AU117)</f>
        <v>9824</v>
      </c>
      <c r="AX115" s="111"/>
      <c r="AY115" s="129">
        <v>85216</v>
      </c>
      <c r="AZ115" s="29"/>
      <c r="BA115" s="100" t="s">
        <v>74</v>
      </c>
      <c r="BB115" s="71">
        <f t="shared" si="29"/>
        <v>9824</v>
      </c>
      <c r="BC115" s="1">
        <f>SUM(BC117)</f>
        <v>0</v>
      </c>
      <c r="BD115" s="1">
        <f>SUM(BD117)</f>
        <v>0</v>
      </c>
      <c r="BE115" s="138">
        <f>SUM(BE116:BE117)</f>
        <v>9824</v>
      </c>
      <c r="BH115" s="111"/>
      <c r="BI115" s="129">
        <v>85216</v>
      </c>
      <c r="BJ115" s="29"/>
      <c r="BK115" s="100" t="s">
        <v>74</v>
      </c>
      <c r="BL115" s="71">
        <f t="shared" si="30"/>
        <v>9824</v>
      </c>
      <c r="BM115" s="1">
        <f>SUM(BM117)</f>
        <v>0</v>
      </c>
      <c r="BN115" s="1">
        <f>SUM(BN117)</f>
        <v>0</v>
      </c>
      <c r="BO115" s="138">
        <f>SUM(BO116:BO117)</f>
        <v>9824</v>
      </c>
      <c r="BR115" s="111"/>
      <c r="BS115" s="129">
        <v>85216</v>
      </c>
      <c r="BT115" s="29"/>
      <c r="BU115" s="100" t="s">
        <v>74</v>
      </c>
      <c r="BV115" s="71">
        <f t="shared" si="31"/>
        <v>9824</v>
      </c>
      <c r="BW115" s="1">
        <f>SUM(BW117)</f>
        <v>0</v>
      </c>
      <c r="BX115" s="1">
        <f>SUM(BX117)</f>
        <v>0</v>
      </c>
      <c r="BY115" s="138">
        <f>SUM(BY116:BY117)</f>
        <v>9824</v>
      </c>
      <c r="CB115" s="111"/>
      <c r="CC115" s="129">
        <v>85216</v>
      </c>
      <c r="CD115" s="29"/>
      <c r="CE115" s="100" t="s">
        <v>74</v>
      </c>
      <c r="CF115" s="71">
        <f t="shared" si="32"/>
        <v>9824</v>
      </c>
      <c r="CG115" s="1">
        <f>SUM(CG117)</f>
        <v>0</v>
      </c>
      <c r="CH115" s="1">
        <f>SUM(CH117)</f>
        <v>0</v>
      </c>
      <c r="CI115" s="138">
        <f>SUM(CI116:CI117)</f>
        <v>9824</v>
      </c>
    </row>
    <row r="116" spans="1:87" ht="51" customHeight="1" hidden="1">
      <c r="A116" s="13"/>
      <c r="B116" s="15"/>
      <c r="C116" s="67" t="s">
        <v>30</v>
      </c>
      <c r="D116" s="68" t="s">
        <v>31</v>
      </c>
      <c r="E116" s="58"/>
      <c r="F116" s="58"/>
      <c r="G116" s="58"/>
      <c r="H116" s="58"/>
      <c r="J116" s="111"/>
      <c r="K116" s="83"/>
      <c r="L116" s="69" t="s">
        <v>30</v>
      </c>
      <c r="M116" s="93" t="s">
        <v>31</v>
      </c>
      <c r="N116" s="127">
        <f t="shared" si="26"/>
        <v>0</v>
      </c>
      <c r="O116" s="61"/>
      <c r="P116" s="61"/>
      <c r="Q116" s="114"/>
      <c r="T116" s="111"/>
      <c r="U116" s="83"/>
      <c r="V116" s="69" t="s">
        <v>30</v>
      </c>
      <c r="W116" s="219" t="s">
        <v>31</v>
      </c>
      <c r="X116" s="89">
        <f>SUM(Q116)</f>
        <v>0</v>
      </c>
      <c r="Y116" s="61"/>
      <c r="Z116" s="61"/>
      <c r="AA116" s="114"/>
      <c r="AD116" s="111"/>
      <c r="AE116" s="83"/>
      <c r="AF116" s="69" t="s">
        <v>30</v>
      </c>
      <c r="AG116" s="93" t="s">
        <v>31</v>
      </c>
      <c r="AH116" s="89">
        <f t="shared" si="27"/>
        <v>0</v>
      </c>
      <c r="AI116" s="61"/>
      <c r="AJ116" s="61"/>
      <c r="AK116" s="114"/>
      <c r="AN116" s="111"/>
      <c r="AO116" s="83"/>
      <c r="AP116" s="69" t="s">
        <v>30</v>
      </c>
      <c r="AQ116" s="93" t="s">
        <v>31</v>
      </c>
      <c r="AR116" s="89">
        <f t="shared" si="28"/>
        <v>0</v>
      </c>
      <c r="AS116" s="61"/>
      <c r="AT116" s="61"/>
      <c r="AU116" s="114"/>
      <c r="AX116" s="111"/>
      <c r="AY116" s="83"/>
      <c r="AZ116" s="69" t="s">
        <v>30</v>
      </c>
      <c r="BA116" s="93" t="s">
        <v>31</v>
      </c>
      <c r="BB116" s="89">
        <f t="shared" si="29"/>
        <v>0</v>
      </c>
      <c r="BC116" s="61"/>
      <c r="BD116" s="61"/>
      <c r="BE116" s="114"/>
      <c r="BH116" s="111"/>
      <c r="BI116" s="83"/>
      <c r="BJ116" s="69" t="s">
        <v>30</v>
      </c>
      <c r="BK116" s="93" t="s">
        <v>31</v>
      </c>
      <c r="BL116" s="89">
        <f t="shared" si="30"/>
        <v>0</v>
      </c>
      <c r="BM116" s="61"/>
      <c r="BN116" s="61"/>
      <c r="BO116" s="114"/>
      <c r="BR116" s="111"/>
      <c r="BS116" s="83"/>
      <c r="BT116" s="69" t="s">
        <v>30</v>
      </c>
      <c r="BU116" s="93" t="s">
        <v>31</v>
      </c>
      <c r="BV116" s="89">
        <f t="shared" si="31"/>
        <v>0</v>
      </c>
      <c r="BW116" s="61"/>
      <c r="BX116" s="61"/>
      <c r="BY116" s="114"/>
      <c r="CB116" s="111"/>
      <c r="CC116" s="83"/>
      <c r="CD116" s="69" t="s">
        <v>30</v>
      </c>
      <c r="CE116" s="93" t="s">
        <v>31</v>
      </c>
      <c r="CF116" s="89">
        <f t="shared" si="32"/>
        <v>0</v>
      </c>
      <c r="CG116" s="61"/>
      <c r="CH116" s="61"/>
      <c r="CI116" s="114"/>
    </row>
    <row r="117" spans="1:87" ht="64.5" customHeight="1">
      <c r="A117" s="13"/>
      <c r="B117" s="15"/>
      <c r="C117" s="29">
        <v>2110</v>
      </c>
      <c r="D117" s="32" t="s">
        <v>64</v>
      </c>
      <c r="E117" s="1">
        <v>12400</v>
      </c>
      <c r="F117" s="1"/>
      <c r="G117" s="1"/>
      <c r="H117" s="1">
        <f>SUM(E117,F117)-G117</f>
        <v>12400</v>
      </c>
      <c r="J117" s="111"/>
      <c r="K117" s="83"/>
      <c r="L117" s="75">
        <v>2110</v>
      </c>
      <c r="M117" s="96" t="s">
        <v>64</v>
      </c>
      <c r="N117" s="76">
        <f t="shared" si="26"/>
        <v>12400</v>
      </c>
      <c r="O117" s="58"/>
      <c r="P117" s="58"/>
      <c r="Q117" s="113">
        <f>SUM(N117,O117)-P117</f>
        <v>12400</v>
      </c>
      <c r="T117" s="111"/>
      <c r="U117" s="83"/>
      <c r="V117" s="75">
        <v>2110</v>
      </c>
      <c r="W117" s="220" t="s">
        <v>64</v>
      </c>
      <c r="X117" s="76">
        <v>9824</v>
      </c>
      <c r="Y117" s="58"/>
      <c r="Z117" s="58"/>
      <c r="AA117" s="113">
        <f>SUM(X117,Y117)-Z117</f>
        <v>9824</v>
      </c>
      <c r="AD117" s="111"/>
      <c r="AE117" s="83"/>
      <c r="AF117" s="75">
        <v>2110</v>
      </c>
      <c r="AG117" s="96" t="s">
        <v>64</v>
      </c>
      <c r="AH117" s="76">
        <f t="shared" si="27"/>
        <v>9824</v>
      </c>
      <c r="AI117" s="58"/>
      <c r="AJ117" s="58"/>
      <c r="AK117" s="113">
        <f>SUM(AH117,AI117)-AJ117</f>
        <v>9824</v>
      </c>
      <c r="AN117" s="111"/>
      <c r="AO117" s="83"/>
      <c r="AP117" s="75">
        <v>2110</v>
      </c>
      <c r="AQ117" s="96" t="s">
        <v>64</v>
      </c>
      <c r="AR117" s="76">
        <f t="shared" si="28"/>
        <v>9824</v>
      </c>
      <c r="AS117" s="58"/>
      <c r="AT117" s="58"/>
      <c r="AU117" s="113">
        <f>SUM(AR117,AS117)-AT117</f>
        <v>9824</v>
      </c>
      <c r="AX117" s="111"/>
      <c r="AY117" s="83"/>
      <c r="AZ117" s="75">
        <v>2110</v>
      </c>
      <c r="BA117" s="96" t="s">
        <v>64</v>
      </c>
      <c r="BB117" s="76">
        <f t="shared" si="29"/>
        <v>9824</v>
      </c>
      <c r="BC117" s="58"/>
      <c r="BD117" s="58"/>
      <c r="BE117" s="113">
        <f>SUM(BB117,BC117)-BD117</f>
        <v>9824</v>
      </c>
      <c r="BH117" s="111"/>
      <c r="BI117" s="83"/>
      <c r="BJ117" s="75">
        <v>2110</v>
      </c>
      <c r="BK117" s="96" t="s">
        <v>64</v>
      </c>
      <c r="BL117" s="76">
        <f t="shared" si="30"/>
        <v>9824</v>
      </c>
      <c r="BM117" s="58"/>
      <c r="BN117" s="58"/>
      <c r="BO117" s="113">
        <f>SUM(BL117,BM117)-BN117</f>
        <v>9824</v>
      </c>
      <c r="BR117" s="111"/>
      <c r="BS117" s="83"/>
      <c r="BT117" s="75">
        <v>2110</v>
      </c>
      <c r="BU117" s="96" t="s">
        <v>64</v>
      </c>
      <c r="BV117" s="76">
        <f t="shared" si="31"/>
        <v>9824</v>
      </c>
      <c r="BW117" s="58"/>
      <c r="BX117" s="58"/>
      <c r="BY117" s="113">
        <f>SUM(BV117,BW117)-BX117</f>
        <v>9824</v>
      </c>
      <c r="CB117" s="111"/>
      <c r="CC117" s="83"/>
      <c r="CD117" s="75">
        <v>2110</v>
      </c>
      <c r="CE117" s="96" t="s">
        <v>64</v>
      </c>
      <c r="CF117" s="76">
        <f t="shared" si="32"/>
        <v>9824</v>
      </c>
      <c r="CG117" s="58"/>
      <c r="CH117" s="58"/>
      <c r="CI117" s="113">
        <f>SUM(CF117,CG117)-CH117</f>
        <v>9824</v>
      </c>
    </row>
    <row r="118" spans="1:87" ht="35.25" customHeight="1">
      <c r="A118" s="13"/>
      <c r="B118" s="15">
        <v>85216</v>
      </c>
      <c r="C118" s="51"/>
      <c r="D118" s="52" t="s">
        <v>74</v>
      </c>
      <c r="E118" s="53">
        <f>E120</f>
        <v>12400</v>
      </c>
      <c r="F118" s="53"/>
      <c r="G118" s="53"/>
      <c r="H118" s="53">
        <f>SUM(H119:H120)</f>
        <v>12400</v>
      </c>
      <c r="J118" s="111"/>
      <c r="K118" s="129">
        <v>85216</v>
      </c>
      <c r="L118" s="29"/>
      <c r="M118" s="100" t="s">
        <v>74</v>
      </c>
      <c r="N118" s="71">
        <f t="shared" si="17"/>
        <v>12400</v>
      </c>
      <c r="O118" s="1">
        <f>SUM(O120)</f>
        <v>0</v>
      </c>
      <c r="P118" s="1">
        <f>SUM(P120)</f>
        <v>0</v>
      </c>
      <c r="Q118" s="138">
        <f>SUM(Q119:Q120)</f>
        <v>12400</v>
      </c>
      <c r="T118" s="120"/>
      <c r="U118" s="129">
        <v>85216</v>
      </c>
      <c r="V118" s="29"/>
      <c r="W118" s="218" t="s">
        <v>74</v>
      </c>
      <c r="X118" s="71">
        <f>SUM(X120)</f>
        <v>2576</v>
      </c>
      <c r="Y118" s="1"/>
      <c r="Z118" s="1"/>
      <c r="AA118" s="138">
        <f>SUM(AA119:AA120)</f>
        <v>2576</v>
      </c>
      <c r="AD118" s="111"/>
      <c r="AE118" s="129">
        <v>85216</v>
      </c>
      <c r="AF118" s="29"/>
      <c r="AG118" s="100" t="s">
        <v>74</v>
      </c>
      <c r="AH118" s="71">
        <f t="shared" si="19"/>
        <v>2576</v>
      </c>
      <c r="AI118" s="1">
        <f>SUM(AI120)</f>
        <v>0</v>
      </c>
      <c r="AJ118" s="1">
        <f>SUM(AJ120)</f>
        <v>0</v>
      </c>
      <c r="AK118" s="138">
        <f>SUM(AK119:AK120)</f>
        <v>2576</v>
      </c>
      <c r="AN118" s="111"/>
      <c r="AO118" s="129">
        <v>85216</v>
      </c>
      <c r="AP118" s="29"/>
      <c r="AQ118" s="100" t="s">
        <v>74</v>
      </c>
      <c r="AR118" s="71">
        <f t="shared" si="20"/>
        <v>2576</v>
      </c>
      <c r="AS118" s="1">
        <f>SUM(AS120)</f>
        <v>0</v>
      </c>
      <c r="AT118" s="1">
        <f>SUM(AT120)</f>
        <v>0</v>
      </c>
      <c r="AU118" s="138">
        <f>SUM(AU119:AU120)</f>
        <v>2576</v>
      </c>
      <c r="AX118" s="111"/>
      <c r="AY118" s="129">
        <v>85216</v>
      </c>
      <c r="AZ118" s="29"/>
      <c r="BA118" s="100" t="s">
        <v>74</v>
      </c>
      <c r="BB118" s="71">
        <f t="shared" si="21"/>
        <v>2576</v>
      </c>
      <c r="BC118" s="1">
        <f>SUM(BC120)</f>
        <v>0</v>
      </c>
      <c r="BD118" s="1">
        <f>SUM(BD120)</f>
        <v>0</v>
      </c>
      <c r="BE118" s="138">
        <f>SUM(BE119:BE120)</f>
        <v>2576</v>
      </c>
      <c r="BH118" s="111"/>
      <c r="BI118" s="129">
        <v>85216</v>
      </c>
      <c r="BJ118" s="29"/>
      <c r="BK118" s="100" t="s">
        <v>74</v>
      </c>
      <c r="BL118" s="71">
        <f t="shared" si="22"/>
        <v>2576</v>
      </c>
      <c r="BM118" s="1">
        <f>SUM(BM120)</f>
        <v>0</v>
      </c>
      <c r="BN118" s="1">
        <f>SUM(BN120)</f>
        <v>0</v>
      </c>
      <c r="BO118" s="138">
        <f>SUM(BO119:BO120)</f>
        <v>2576</v>
      </c>
      <c r="BR118" s="111"/>
      <c r="BS118" s="129">
        <v>85216</v>
      </c>
      <c r="BT118" s="29"/>
      <c r="BU118" s="100" t="s">
        <v>74</v>
      </c>
      <c r="BV118" s="71">
        <f t="shared" si="23"/>
        <v>2576</v>
      </c>
      <c r="BW118" s="1">
        <f>SUM(BW120)</f>
        <v>0</v>
      </c>
      <c r="BX118" s="1">
        <f>SUM(BX120)</f>
        <v>0</v>
      </c>
      <c r="BY118" s="138">
        <f>SUM(BY119:BY120)</f>
        <v>2576</v>
      </c>
      <c r="CB118" s="111"/>
      <c r="CC118" s="129">
        <v>85216</v>
      </c>
      <c r="CD118" s="29"/>
      <c r="CE118" s="100" t="s">
        <v>74</v>
      </c>
      <c r="CF118" s="71">
        <f t="shared" si="24"/>
        <v>2576</v>
      </c>
      <c r="CG118" s="1">
        <f>SUM(CG120)</f>
        <v>0</v>
      </c>
      <c r="CH118" s="1">
        <f>SUM(CH120)</f>
        <v>0</v>
      </c>
      <c r="CI118" s="138">
        <f>SUM(CI119:CI120)</f>
        <v>2576</v>
      </c>
    </row>
    <row r="119" spans="1:87" ht="51" customHeight="1" hidden="1">
      <c r="A119" s="13"/>
      <c r="B119" s="15"/>
      <c r="C119" s="67" t="s">
        <v>30</v>
      </c>
      <c r="D119" s="68" t="s">
        <v>31</v>
      </c>
      <c r="E119" s="58"/>
      <c r="F119" s="58"/>
      <c r="G119" s="58"/>
      <c r="H119" s="58"/>
      <c r="J119" s="111"/>
      <c r="K119" s="83"/>
      <c r="L119" s="69" t="s">
        <v>30</v>
      </c>
      <c r="M119" s="93" t="s">
        <v>31</v>
      </c>
      <c r="N119" s="127">
        <f t="shared" si="17"/>
        <v>0</v>
      </c>
      <c r="O119" s="61"/>
      <c r="P119" s="61"/>
      <c r="Q119" s="114"/>
      <c r="T119" s="111"/>
      <c r="U119" s="83"/>
      <c r="V119" s="69" t="s">
        <v>30</v>
      </c>
      <c r="W119" s="219" t="s">
        <v>31</v>
      </c>
      <c r="X119" s="89">
        <f>SUM(Q119)</f>
        <v>0</v>
      </c>
      <c r="Y119" s="61"/>
      <c r="Z119" s="61"/>
      <c r="AA119" s="114"/>
      <c r="AD119" s="111"/>
      <c r="AE119" s="83"/>
      <c r="AF119" s="69" t="s">
        <v>30</v>
      </c>
      <c r="AG119" s="93" t="s">
        <v>31</v>
      </c>
      <c r="AH119" s="89">
        <f t="shared" si="19"/>
        <v>0</v>
      </c>
      <c r="AI119" s="61"/>
      <c r="AJ119" s="61"/>
      <c r="AK119" s="114"/>
      <c r="AN119" s="111"/>
      <c r="AO119" s="83"/>
      <c r="AP119" s="69" t="s">
        <v>30</v>
      </c>
      <c r="AQ119" s="93" t="s">
        <v>31</v>
      </c>
      <c r="AR119" s="89">
        <f t="shared" si="20"/>
        <v>0</v>
      </c>
      <c r="AS119" s="61"/>
      <c r="AT119" s="61"/>
      <c r="AU119" s="114"/>
      <c r="AX119" s="111"/>
      <c r="AY119" s="83"/>
      <c r="AZ119" s="69" t="s">
        <v>30</v>
      </c>
      <c r="BA119" s="93" t="s">
        <v>31</v>
      </c>
      <c r="BB119" s="89">
        <f t="shared" si="21"/>
        <v>0</v>
      </c>
      <c r="BC119" s="61"/>
      <c r="BD119" s="61"/>
      <c r="BE119" s="114"/>
      <c r="BH119" s="111"/>
      <c r="BI119" s="83"/>
      <c r="BJ119" s="69" t="s">
        <v>30</v>
      </c>
      <c r="BK119" s="93" t="s">
        <v>31</v>
      </c>
      <c r="BL119" s="89">
        <f t="shared" si="22"/>
        <v>0</v>
      </c>
      <c r="BM119" s="61"/>
      <c r="BN119" s="61"/>
      <c r="BO119" s="114"/>
      <c r="BR119" s="111"/>
      <c r="BS119" s="83"/>
      <c r="BT119" s="69" t="s">
        <v>30</v>
      </c>
      <c r="BU119" s="93" t="s">
        <v>31</v>
      </c>
      <c r="BV119" s="89">
        <f t="shared" si="23"/>
        <v>0</v>
      </c>
      <c r="BW119" s="61"/>
      <c r="BX119" s="61"/>
      <c r="BY119" s="114"/>
      <c r="CB119" s="111"/>
      <c r="CC119" s="83"/>
      <c r="CD119" s="69" t="s">
        <v>30</v>
      </c>
      <c r="CE119" s="93" t="s">
        <v>31</v>
      </c>
      <c r="CF119" s="89">
        <f t="shared" si="24"/>
        <v>0</v>
      </c>
      <c r="CG119" s="61"/>
      <c r="CH119" s="61"/>
      <c r="CI119" s="114"/>
    </row>
    <row r="120" spans="1:87" ht="67.5" customHeight="1" thickBot="1">
      <c r="A120" s="13"/>
      <c r="B120" s="15"/>
      <c r="C120" s="29">
        <v>2110</v>
      </c>
      <c r="D120" s="32" t="s">
        <v>64</v>
      </c>
      <c r="E120" s="1">
        <v>12400</v>
      </c>
      <c r="F120" s="1"/>
      <c r="G120" s="1"/>
      <c r="H120" s="1">
        <f>SUM(E120,F120)-G120</f>
        <v>12400</v>
      </c>
      <c r="J120" s="111"/>
      <c r="K120" s="83"/>
      <c r="L120" s="75">
        <v>2110</v>
      </c>
      <c r="M120" s="96" t="s">
        <v>64</v>
      </c>
      <c r="N120" s="76">
        <f t="shared" si="17"/>
        <v>12400</v>
      </c>
      <c r="O120" s="58"/>
      <c r="P120" s="58"/>
      <c r="Q120" s="113">
        <f>SUM(N120,O120)-P120</f>
        <v>12400</v>
      </c>
      <c r="T120" s="111"/>
      <c r="U120" s="83"/>
      <c r="V120" s="75">
        <v>2110</v>
      </c>
      <c r="W120" s="220" t="s">
        <v>64</v>
      </c>
      <c r="X120" s="76">
        <v>2576</v>
      </c>
      <c r="Y120" s="58"/>
      <c r="Z120" s="58"/>
      <c r="AA120" s="113">
        <f>SUM(X120,Y120)-Z120</f>
        <v>2576</v>
      </c>
      <c r="AD120" s="111"/>
      <c r="AE120" s="83"/>
      <c r="AF120" s="75">
        <v>2110</v>
      </c>
      <c r="AG120" s="96" t="s">
        <v>64</v>
      </c>
      <c r="AH120" s="76">
        <f t="shared" si="19"/>
        <v>2576</v>
      </c>
      <c r="AI120" s="58"/>
      <c r="AJ120" s="58"/>
      <c r="AK120" s="113">
        <f>SUM(AH120,AI120)-AJ120</f>
        <v>2576</v>
      </c>
      <c r="AN120" s="111"/>
      <c r="AO120" s="83"/>
      <c r="AP120" s="75">
        <v>2110</v>
      </c>
      <c r="AQ120" s="96" t="s">
        <v>64</v>
      </c>
      <c r="AR120" s="76">
        <f t="shared" si="20"/>
        <v>2576</v>
      </c>
      <c r="AS120" s="58"/>
      <c r="AT120" s="58"/>
      <c r="AU120" s="113">
        <f>SUM(AR120,AS120)-AT120</f>
        <v>2576</v>
      </c>
      <c r="AX120" s="111"/>
      <c r="AY120" s="83"/>
      <c r="AZ120" s="75">
        <v>2110</v>
      </c>
      <c r="BA120" s="96" t="s">
        <v>64</v>
      </c>
      <c r="BB120" s="76">
        <f t="shared" si="21"/>
        <v>2576</v>
      </c>
      <c r="BC120" s="58"/>
      <c r="BD120" s="58"/>
      <c r="BE120" s="113">
        <f>SUM(BB120,BC120)-BD120</f>
        <v>2576</v>
      </c>
      <c r="BH120" s="111"/>
      <c r="BI120" s="83"/>
      <c r="BJ120" s="75">
        <v>2110</v>
      </c>
      <c r="BK120" s="96" t="s">
        <v>64</v>
      </c>
      <c r="BL120" s="76">
        <f t="shared" si="22"/>
        <v>2576</v>
      </c>
      <c r="BM120" s="58"/>
      <c r="BN120" s="58"/>
      <c r="BO120" s="113">
        <f>SUM(BL120,BM120)-BN120</f>
        <v>2576</v>
      </c>
      <c r="BR120" s="111"/>
      <c r="BS120" s="83"/>
      <c r="BT120" s="75">
        <v>2110</v>
      </c>
      <c r="BU120" s="96" t="s">
        <v>64</v>
      </c>
      <c r="BV120" s="76">
        <f t="shared" si="23"/>
        <v>2576</v>
      </c>
      <c r="BW120" s="58"/>
      <c r="BX120" s="58"/>
      <c r="BY120" s="113">
        <f>SUM(BV120,BW120)-BX120</f>
        <v>2576</v>
      </c>
      <c r="CB120" s="111"/>
      <c r="CC120" s="83"/>
      <c r="CD120" s="75">
        <v>2110</v>
      </c>
      <c r="CE120" s="96" t="s">
        <v>64</v>
      </c>
      <c r="CF120" s="76">
        <f t="shared" si="24"/>
        <v>2576</v>
      </c>
      <c r="CG120" s="58"/>
      <c r="CH120" s="58"/>
      <c r="CI120" s="113">
        <f>SUM(CF120,CG120)-CH120</f>
        <v>2576</v>
      </c>
    </row>
    <row r="121" spans="1:87" ht="33" customHeight="1" thickBot="1">
      <c r="A121" s="10">
        <v>853</v>
      </c>
      <c r="B121" s="22"/>
      <c r="C121" s="22"/>
      <c r="D121" s="23" t="s">
        <v>75</v>
      </c>
      <c r="E121" s="2" t="e">
        <f>E128</f>
        <v>#REF!</v>
      </c>
      <c r="F121" s="2"/>
      <c r="G121" s="2"/>
      <c r="H121" s="2">
        <f>SUM(H129:H130)</f>
        <v>400</v>
      </c>
      <c r="J121" s="82">
        <v>853</v>
      </c>
      <c r="K121" s="78"/>
      <c r="L121" s="78"/>
      <c r="M121" s="79" t="s">
        <v>75</v>
      </c>
      <c r="N121" s="80">
        <f t="shared" si="17"/>
        <v>400</v>
      </c>
      <c r="O121" s="80">
        <f>SUM(O128)</f>
        <v>0</v>
      </c>
      <c r="P121" s="80">
        <f>SUM(P128)</f>
        <v>0</v>
      </c>
      <c r="Q121" s="81">
        <f>SUM(Q129:Q130)</f>
        <v>400</v>
      </c>
      <c r="T121" s="82">
        <v>853</v>
      </c>
      <c r="U121" s="78"/>
      <c r="V121" s="78"/>
      <c r="W121" s="205" t="s">
        <v>75</v>
      </c>
      <c r="X121" s="80">
        <f>SUM(X122,X125,X128)</f>
        <v>127000</v>
      </c>
      <c r="Y121" s="80">
        <f>SUM(Y122,Y125,Y128)</f>
        <v>31240</v>
      </c>
      <c r="Z121" s="80"/>
      <c r="AA121" s="81">
        <f>SUM(AA122,AA125,AA128)</f>
        <v>158240</v>
      </c>
      <c r="AD121" s="82">
        <v>853</v>
      </c>
      <c r="AE121" s="78"/>
      <c r="AF121" s="78"/>
      <c r="AG121" s="79" t="s">
        <v>75</v>
      </c>
      <c r="AH121" s="80">
        <f t="shared" si="19"/>
        <v>158240</v>
      </c>
      <c r="AI121" s="80">
        <f>SUM(AI128)</f>
        <v>0</v>
      </c>
      <c r="AJ121" s="80">
        <f>SUM(AJ128)</f>
        <v>0</v>
      </c>
      <c r="AK121" s="81">
        <f>SUM(AK129:AK130)</f>
        <v>17740</v>
      </c>
      <c r="AN121" s="82">
        <v>853</v>
      </c>
      <c r="AO121" s="78"/>
      <c r="AP121" s="78"/>
      <c r="AQ121" s="79" t="s">
        <v>75</v>
      </c>
      <c r="AR121" s="80">
        <f t="shared" si="20"/>
        <v>17740</v>
      </c>
      <c r="AS121" s="80">
        <f>SUM(AS128)</f>
        <v>0</v>
      </c>
      <c r="AT121" s="80">
        <f>SUM(AT128)</f>
        <v>0</v>
      </c>
      <c r="AU121" s="81">
        <f>SUM(AU129:AU130)</f>
        <v>17740</v>
      </c>
      <c r="AX121" s="82">
        <v>853</v>
      </c>
      <c r="AY121" s="78"/>
      <c r="AZ121" s="78"/>
      <c r="BA121" s="79" t="s">
        <v>75</v>
      </c>
      <c r="BB121" s="80">
        <f t="shared" si="21"/>
        <v>17740</v>
      </c>
      <c r="BC121" s="80">
        <f>SUM(BC128)</f>
        <v>0</v>
      </c>
      <c r="BD121" s="80">
        <f>SUM(BD128)</f>
        <v>0</v>
      </c>
      <c r="BE121" s="81">
        <f>SUM(BE129:BE130)</f>
        <v>17740</v>
      </c>
      <c r="BH121" s="82">
        <v>853</v>
      </c>
      <c r="BI121" s="78"/>
      <c r="BJ121" s="78"/>
      <c r="BK121" s="79" t="s">
        <v>75</v>
      </c>
      <c r="BL121" s="80">
        <f t="shared" si="22"/>
        <v>17740</v>
      </c>
      <c r="BM121" s="80">
        <f>SUM(BM128)</f>
        <v>0</v>
      </c>
      <c r="BN121" s="80">
        <f>SUM(BN128)</f>
        <v>0</v>
      </c>
      <c r="BO121" s="81">
        <f>SUM(BO129:BO130)</f>
        <v>17740</v>
      </c>
      <c r="BR121" s="82">
        <v>853</v>
      </c>
      <c r="BS121" s="78"/>
      <c r="BT121" s="78"/>
      <c r="BU121" s="79" t="s">
        <v>75</v>
      </c>
      <c r="BV121" s="80">
        <f t="shared" si="23"/>
        <v>17740</v>
      </c>
      <c r="BW121" s="80">
        <f>SUM(BW128)</f>
        <v>0</v>
      </c>
      <c r="BX121" s="80">
        <f>SUM(BX128)</f>
        <v>0</v>
      </c>
      <c r="BY121" s="81">
        <f>SUM(BY129:BY130)</f>
        <v>17740</v>
      </c>
      <c r="CB121" s="82">
        <v>853</v>
      </c>
      <c r="CC121" s="78"/>
      <c r="CD121" s="78"/>
      <c r="CE121" s="79" t="s">
        <v>75</v>
      </c>
      <c r="CF121" s="80">
        <f t="shared" si="24"/>
        <v>17740</v>
      </c>
      <c r="CG121" s="80">
        <f>SUM(CG128)</f>
        <v>0</v>
      </c>
      <c r="CH121" s="80">
        <f>SUM(CH128)</f>
        <v>0</v>
      </c>
      <c r="CI121" s="81">
        <f>SUM(CI129:CI130)</f>
        <v>17740</v>
      </c>
    </row>
    <row r="122" spans="1:87" ht="38.25" customHeight="1">
      <c r="A122" s="28"/>
      <c r="B122" s="29">
        <v>85321</v>
      </c>
      <c r="C122" s="29"/>
      <c r="D122" s="32" t="s">
        <v>52</v>
      </c>
      <c r="E122" s="1">
        <f>E123+E124</f>
        <v>83500</v>
      </c>
      <c r="F122" s="1"/>
      <c r="G122" s="1"/>
      <c r="H122" s="1">
        <f>SUM(H123:H124)</f>
        <v>83500</v>
      </c>
      <c r="J122" s="111"/>
      <c r="K122" s="33">
        <v>85321</v>
      </c>
      <c r="L122" s="33"/>
      <c r="M122" s="94" t="s">
        <v>52</v>
      </c>
      <c r="N122" s="72">
        <f aca="true" t="shared" si="33" ref="N122:N127">SUM(H122)</f>
        <v>83500</v>
      </c>
      <c r="O122" s="45">
        <f>SUM(O123:O124)</f>
        <v>0</v>
      </c>
      <c r="P122" s="45">
        <f>SUM(P123:P124)</f>
        <v>0</v>
      </c>
      <c r="Q122" s="121">
        <f>SUM(Q123:Q124)</f>
        <v>83500</v>
      </c>
      <c r="T122" s="171"/>
      <c r="U122" s="122">
        <v>85321</v>
      </c>
      <c r="V122" s="122"/>
      <c r="W122" s="213" t="s">
        <v>52</v>
      </c>
      <c r="X122" s="124">
        <f>SUM(X123:X124)</f>
        <v>84500</v>
      </c>
      <c r="Y122" s="125">
        <f>SUM(Y123:Y124)</f>
        <v>30000</v>
      </c>
      <c r="Z122" s="125"/>
      <c r="AA122" s="126">
        <f>SUM(AA123:AA124)</f>
        <v>114500</v>
      </c>
      <c r="AD122" s="111"/>
      <c r="AE122" s="122">
        <v>85321</v>
      </c>
      <c r="AF122" s="122"/>
      <c r="AG122" s="134" t="s">
        <v>52</v>
      </c>
      <c r="AH122" s="124">
        <f aca="true" t="shared" si="34" ref="AH122:AH127">SUM(AA122)</f>
        <v>114500</v>
      </c>
      <c r="AI122" s="125">
        <f>SUM(AI123:AI124)</f>
        <v>0</v>
      </c>
      <c r="AJ122" s="125">
        <f>SUM(AJ123:AJ124)</f>
        <v>0</v>
      </c>
      <c r="AK122" s="126">
        <f>SUM(AK123:AK124)</f>
        <v>114500</v>
      </c>
      <c r="AN122" s="111"/>
      <c r="AO122" s="122">
        <v>85321</v>
      </c>
      <c r="AP122" s="122"/>
      <c r="AQ122" s="134" t="s">
        <v>52</v>
      </c>
      <c r="AR122" s="124">
        <f aca="true" t="shared" si="35" ref="AR122:AR127">SUM(AK122)</f>
        <v>114500</v>
      </c>
      <c r="AS122" s="125">
        <f>SUM(AS123:AS124)</f>
        <v>0</v>
      </c>
      <c r="AT122" s="125">
        <f>SUM(AT123:AT124)</f>
        <v>0</v>
      </c>
      <c r="AU122" s="126">
        <f>SUM(AU123:AU124)</f>
        <v>114500</v>
      </c>
      <c r="AX122" s="111"/>
      <c r="AY122" s="122">
        <v>85321</v>
      </c>
      <c r="AZ122" s="122"/>
      <c r="BA122" s="134" t="s">
        <v>52</v>
      </c>
      <c r="BB122" s="124">
        <f aca="true" t="shared" si="36" ref="BB122:BB127">SUM(AU122)</f>
        <v>114500</v>
      </c>
      <c r="BC122" s="125">
        <f>SUM(BC123:BC124)</f>
        <v>0</v>
      </c>
      <c r="BD122" s="125">
        <f>SUM(BD123:BD124)</f>
        <v>0</v>
      </c>
      <c r="BE122" s="126">
        <f>SUM(BE123:BE124)</f>
        <v>114500</v>
      </c>
      <c r="BH122" s="111"/>
      <c r="BI122" s="122">
        <v>85321</v>
      </c>
      <c r="BJ122" s="122"/>
      <c r="BK122" s="134" t="s">
        <v>52</v>
      </c>
      <c r="BL122" s="124">
        <f aca="true" t="shared" si="37" ref="BL122:BL127">SUM(BE122)</f>
        <v>114500</v>
      </c>
      <c r="BM122" s="125">
        <f>SUM(BM123:BM124)</f>
        <v>0</v>
      </c>
      <c r="BN122" s="125">
        <f>SUM(BN123:BN124)</f>
        <v>0</v>
      </c>
      <c r="BO122" s="126">
        <f>SUM(BO123:BO124)</f>
        <v>114500</v>
      </c>
      <c r="BR122" s="111"/>
      <c r="BS122" s="122">
        <v>85321</v>
      </c>
      <c r="BT122" s="122"/>
      <c r="BU122" s="134" t="s">
        <v>52</v>
      </c>
      <c r="BV122" s="124">
        <f aca="true" t="shared" si="38" ref="BV122:BV127">SUM(BO122)</f>
        <v>114500</v>
      </c>
      <c r="BW122" s="125">
        <f>SUM(BW123:BW124)</f>
        <v>0</v>
      </c>
      <c r="BX122" s="125">
        <f>SUM(BX123:BX124)</f>
        <v>0</v>
      </c>
      <c r="BY122" s="126">
        <f>SUM(BY123:BY124)</f>
        <v>114500</v>
      </c>
      <c r="CB122" s="111"/>
      <c r="CC122" s="122">
        <v>85321</v>
      </c>
      <c r="CD122" s="122"/>
      <c r="CE122" s="134" t="s">
        <v>52</v>
      </c>
      <c r="CF122" s="124">
        <f aca="true" t="shared" si="39" ref="CF122:CF127">SUM(BY122)</f>
        <v>114500</v>
      </c>
      <c r="CG122" s="125">
        <f>SUM(CG123:CG124)</f>
        <v>0</v>
      </c>
      <c r="CH122" s="125">
        <f>SUM(CH123:CH124)</f>
        <v>0</v>
      </c>
      <c r="CI122" s="126">
        <f>SUM(CI123:CI124)</f>
        <v>114500</v>
      </c>
    </row>
    <row r="123" spans="1:87" ht="66" customHeight="1">
      <c r="A123" s="13"/>
      <c r="B123" s="15"/>
      <c r="C123" s="51">
        <v>2110</v>
      </c>
      <c r="D123" s="52" t="s">
        <v>64</v>
      </c>
      <c r="E123" s="53">
        <v>83100</v>
      </c>
      <c r="F123" s="53"/>
      <c r="G123" s="53"/>
      <c r="H123" s="53">
        <f>SUM(E123,F123)-G123</f>
        <v>83100</v>
      </c>
      <c r="J123" s="111"/>
      <c r="K123" s="15"/>
      <c r="L123" s="29">
        <v>2110</v>
      </c>
      <c r="M123" s="32" t="s">
        <v>64</v>
      </c>
      <c r="N123" s="71">
        <f t="shared" si="33"/>
        <v>83100</v>
      </c>
      <c r="O123" s="1"/>
      <c r="P123" s="1"/>
      <c r="Q123" s="138">
        <f>SUM(N123,O123)-P123</f>
        <v>83100</v>
      </c>
      <c r="T123" s="111"/>
      <c r="U123" s="15"/>
      <c r="V123" s="54">
        <v>2110</v>
      </c>
      <c r="W123" s="210" t="s">
        <v>64</v>
      </c>
      <c r="X123" s="128">
        <f>SUM(Q123)</f>
        <v>83100</v>
      </c>
      <c r="Y123" s="56">
        <v>30000</v>
      </c>
      <c r="Z123" s="56"/>
      <c r="AA123" s="115">
        <f>SUM(X123,Y123)-Z123</f>
        <v>113100</v>
      </c>
      <c r="AD123" s="111"/>
      <c r="AE123" s="15"/>
      <c r="AF123" s="51">
        <v>2110</v>
      </c>
      <c r="AG123" s="52" t="s">
        <v>64</v>
      </c>
      <c r="AH123" s="74">
        <f t="shared" si="34"/>
        <v>113100</v>
      </c>
      <c r="AI123" s="53"/>
      <c r="AJ123" s="53"/>
      <c r="AK123" s="112">
        <f>SUM(AH123,AI123)-AJ123</f>
        <v>113100</v>
      </c>
      <c r="AN123" s="111"/>
      <c r="AO123" s="15"/>
      <c r="AP123" s="51">
        <v>2110</v>
      </c>
      <c r="AQ123" s="52" t="s">
        <v>64</v>
      </c>
      <c r="AR123" s="74">
        <f t="shared" si="35"/>
        <v>113100</v>
      </c>
      <c r="AS123" s="53"/>
      <c r="AT123" s="53"/>
      <c r="AU123" s="112">
        <f>SUM(AR123,AS123)-AT123</f>
        <v>113100</v>
      </c>
      <c r="AX123" s="111"/>
      <c r="AY123" s="15"/>
      <c r="AZ123" s="51">
        <v>2110</v>
      </c>
      <c r="BA123" s="52" t="s">
        <v>64</v>
      </c>
      <c r="BB123" s="74">
        <f t="shared" si="36"/>
        <v>113100</v>
      </c>
      <c r="BC123" s="53"/>
      <c r="BD123" s="53"/>
      <c r="BE123" s="112">
        <f>SUM(BB123,BC123)-BD123</f>
        <v>113100</v>
      </c>
      <c r="BH123" s="111"/>
      <c r="BI123" s="15"/>
      <c r="BJ123" s="51">
        <v>2110</v>
      </c>
      <c r="BK123" s="52" t="s">
        <v>64</v>
      </c>
      <c r="BL123" s="74">
        <f t="shared" si="37"/>
        <v>113100</v>
      </c>
      <c r="BM123" s="53"/>
      <c r="BN123" s="53"/>
      <c r="BO123" s="112">
        <f>SUM(BL123,BM123)-BN123</f>
        <v>113100</v>
      </c>
      <c r="BR123" s="111"/>
      <c r="BS123" s="15"/>
      <c r="BT123" s="51">
        <v>2110</v>
      </c>
      <c r="BU123" s="52" t="s">
        <v>64</v>
      </c>
      <c r="BV123" s="74">
        <f t="shared" si="38"/>
        <v>113100</v>
      </c>
      <c r="BW123" s="53"/>
      <c r="BX123" s="53"/>
      <c r="BY123" s="112">
        <f>SUM(BV123,BW123)-BX123</f>
        <v>113100</v>
      </c>
      <c r="CB123" s="111"/>
      <c r="CC123" s="15"/>
      <c r="CD123" s="51">
        <v>2110</v>
      </c>
      <c r="CE123" s="52" t="s">
        <v>64</v>
      </c>
      <c r="CF123" s="74">
        <f t="shared" si="39"/>
        <v>113100</v>
      </c>
      <c r="CG123" s="53"/>
      <c r="CH123" s="53"/>
      <c r="CI123" s="112">
        <f>SUM(CF123,CG123)-CH123</f>
        <v>113100</v>
      </c>
    </row>
    <row r="124" spans="1:87" ht="18.75" customHeight="1" thickBot="1">
      <c r="A124" s="13"/>
      <c r="B124" s="15"/>
      <c r="C124" s="67" t="s">
        <v>80</v>
      </c>
      <c r="D124" s="68" t="s">
        <v>31</v>
      </c>
      <c r="E124" s="58">
        <v>400</v>
      </c>
      <c r="F124" s="58"/>
      <c r="G124" s="58"/>
      <c r="H124" s="58">
        <f>SUM(E124,F124)-G124</f>
        <v>400</v>
      </c>
      <c r="J124" s="111"/>
      <c r="K124" s="15"/>
      <c r="L124" s="14" t="s">
        <v>80</v>
      </c>
      <c r="M124" s="16" t="s">
        <v>31</v>
      </c>
      <c r="N124" s="72">
        <f t="shared" si="33"/>
        <v>400</v>
      </c>
      <c r="O124" s="17"/>
      <c r="P124" s="17"/>
      <c r="Q124" s="116">
        <f>SUM(N124,O124)-P124</f>
        <v>400</v>
      </c>
      <c r="T124" s="111"/>
      <c r="U124" s="15"/>
      <c r="V124" s="69" t="s">
        <v>80</v>
      </c>
      <c r="W124" s="208" t="s">
        <v>31</v>
      </c>
      <c r="X124" s="127">
        <v>1400</v>
      </c>
      <c r="Y124" s="61"/>
      <c r="Z124" s="61"/>
      <c r="AA124" s="114">
        <f>SUM(X124,Y124)-Z124</f>
        <v>1400</v>
      </c>
      <c r="AD124" s="111"/>
      <c r="AE124" s="15"/>
      <c r="AF124" s="62" t="s">
        <v>80</v>
      </c>
      <c r="AG124" s="52" t="s">
        <v>31</v>
      </c>
      <c r="AH124" s="74">
        <f t="shared" si="34"/>
        <v>1400</v>
      </c>
      <c r="AI124" s="53"/>
      <c r="AJ124" s="53"/>
      <c r="AK124" s="112">
        <f>SUM(AH124,AI124)-AJ124</f>
        <v>1400</v>
      </c>
      <c r="AN124" s="111"/>
      <c r="AO124" s="15"/>
      <c r="AP124" s="62" t="s">
        <v>80</v>
      </c>
      <c r="AQ124" s="52" t="s">
        <v>31</v>
      </c>
      <c r="AR124" s="74">
        <f t="shared" si="35"/>
        <v>1400</v>
      </c>
      <c r="AS124" s="53"/>
      <c r="AT124" s="53"/>
      <c r="AU124" s="112">
        <f>SUM(AR124,AS124)-AT124</f>
        <v>1400</v>
      </c>
      <c r="AX124" s="111"/>
      <c r="AY124" s="15"/>
      <c r="AZ124" s="62" t="s">
        <v>80</v>
      </c>
      <c r="BA124" s="52" t="s">
        <v>31</v>
      </c>
      <c r="BB124" s="74">
        <f t="shared" si="36"/>
        <v>1400</v>
      </c>
      <c r="BC124" s="53"/>
      <c r="BD124" s="53"/>
      <c r="BE124" s="112">
        <f>SUM(BB124,BC124)-BD124</f>
        <v>1400</v>
      </c>
      <c r="BH124" s="111"/>
      <c r="BI124" s="15"/>
      <c r="BJ124" s="62" t="s">
        <v>80</v>
      </c>
      <c r="BK124" s="52" t="s">
        <v>31</v>
      </c>
      <c r="BL124" s="74">
        <f t="shared" si="37"/>
        <v>1400</v>
      </c>
      <c r="BM124" s="53"/>
      <c r="BN124" s="53"/>
      <c r="BO124" s="112">
        <f>SUM(BL124,BM124)-BN124</f>
        <v>1400</v>
      </c>
      <c r="BR124" s="111"/>
      <c r="BS124" s="15"/>
      <c r="BT124" s="62" t="s">
        <v>80</v>
      </c>
      <c r="BU124" s="52" t="s">
        <v>31</v>
      </c>
      <c r="BV124" s="74">
        <f t="shared" si="38"/>
        <v>1400</v>
      </c>
      <c r="BW124" s="53"/>
      <c r="BX124" s="53"/>
      <c r="BY124" s="112">
        <f>SUM(BV124,BW124)-BX124</f>
        <v>1400</v>
      </c>
      <c r="CB124" s="111"/>
      <c r="CC124" s="15"/>
      <c r="CD124" s="62" t="s">
        <v>80</v>
      </c>
      <c r="CE124" s="52" t="s">
        <v>31</v>
      </c>
      <c r="CF124" s="74">
        <f t="shared" si="39"/>
        <v>1400</v>
      </c>
      <c r="CG124" s="53"/>
      <c r="CH124" s="53"/>
      <c r="CI124" s="112">
        <f>SUM(CF124,CG124)-CH124</f>
        <v>1400</v>
      </c>
    </row>
    <row r="125" spans="1:87" ht="38.25" customHeight="1">
      <c r="A125" s="28"/>
      <c r="B125" s="29">
        <v>85321</v>
      </c>
      <c r="C125" s="29"/>
      <c r="D125" s="32" t="s">
        <v>52</v>
      </c>
      <c r="E125" s="1" t="e">
        <f>#REF!+E127</f>
        <v>#REF!</v>
      </c>
      <c r="F125" s="1"/>
      <c r="G125" s="1"/>
      <c r="H125" s="1">
        <f>SUM(H126:H127)</f>
        <v>400</v>
      </c>
      <c r="J125" s="111"/>
      <c r="K125" s="33">
        <v>85321</v>
      </c>
      <c r="L125" s="33"/>
      <c r="M125" s="94" t="s">
        <v>52</v>
      </c>
      <c r="N125" s="72">
        <f t="shared" si="33"/>
        <v>400</v>
      </c>
      <c r="O125" s="45">
        <f>SUM(O127:O127)</f>
        <v>0</v>
      </c>
      <c r="P125" s="45">
        <f>SUM(P127:P127)</f>
        <v>0</v>
      </c>
      <c r="Q125" s="121">
        <f>SUM(Q126:Q127)</f>
        <v>400</v>
      </c>
      <c r="T125" s="111"/>
      <c r="U125" s="122">
        <v>85324</v>
      </c>
      <c r="V125" s="122"/>
      <c r="W125" s="213" t="s">
        <v>123</v>
      </c>
      <c r="X125" s="124">
        <f>SUM(X127)</f>
        <v>26000</v>
      </c>
      <c r="Y125" s="125"/>
      <c r="Z125" s="125"/>
      <c r="AA125" s="126">
        <f>SUM(AA126:AA127)</f>
        <v>26000</v>
      </c>
      <c r="AD125" s="111"/>
      <c r="AE125" s="122">
        <v>85321</v>
      </c>
      <c r="AF125" s="122"/>
      <c r="AG125" s="134" t="s">
        <v>52</v>
      </c>
      <c r="AH125" s="124">
        <f t="shared" si="34"/>
        <v>26000</v>
      </c>
      <c r="AI125" s="125">
        <f>SUM(AI127:AI127)</f>
        <v>0</v>
      </c>
      <c r="AJ125" s="125">
        <f>SUM(AJ127:AJ127)</f>
        <v>0</v>
      </c>
      <c r="AK125" s="126">
        <f>SUM(AK126:AK127)</f>
        <v>26000</v>
      </c>
      <c r="AN125" s="111"/>
      <c r="AO125" s="122">
        <v>85321</v>
      </c>
      <c r="AP125" s="122"/>
      <c r="AQ125" s="134" t="s">
        <v>52</v>
      </c>
      <c r="AR125" s="124">
        <f t="shared" si="35"/>
        <v>26000</v>
      </c>
      <c r="AS125" s="125">
        <f>SUM(AS127:AS127)</f>
        <v>0</v>
      </c>
      <c r="AT125" s="125">
        <f>SUM(AT127:AT127)</f>
        <v>0</v>
      </c>
      <c r="AU125" s="126">
        <f>SUM(AU126:AU127)</f>
        <v>26000</v>
      </c>
      <c r="AX125" s="111"/>
      <c r="AY125" s="122">
        <v>85321</v>
      </c>
      <c r="AZ125" s="122"/>
      <c r="BA125" s="134" t="s">
        <v>52</v>
      </c>
      <c r="BB125" s="124">
        <f t="shared" si="36"/>
        <v>26000</v>
      </c>
      <c r="BC125" s="125">
        <f>SUM(BC127:BC127)</f>
        <v>0</v>
      </c>
      <c r="BD125" s="125">
        <f>SUM(BD127:BD127)</f>
        <v>0</v>
      </c>
      <c r="BE125" s="126">
        <f>SUM(BE126:BE127)</f>
        <v>26000</v>
      </c>
      <c r="BH125" s="111"/>
      <c r="BI125" s="122">
        <v>85321</v>
      </c>
      <c r="BJ125" s="122"/>
      <c r="BK125" s="134" t="s">
        <v>52</v>
      </c>
      <c r="BL125" s="124">
        <f t="shared" si="37"/>
        <v>26000</v>
      </c>
      <c r="BM125" s="125">
        <f>SUM(BM127:BM127)</f>
        <v>0</v>
      </c>
      <c r="BN125" s="125">
        <f>SUM(BN127:BN127)</f>
        <v>0</v>
      </c>
      <c r="BO125" s="126">
        <f>SUM(BO126:BO127)</f>
        <v>26000</v>
      </c>
      <c r="BR125" s="111"/>
      <c r="BS125" s="122">
        <v>85321</v>
      </c>
      <c r="BT125" s="122"/>
      <c r="BU125" s="134" t="s">
        <v>52</v>
      </c>
      <c r="BV125" s="124">
        <f t="shared" si="38"/>
        <v>26000</v>
      </c>
      <c r="BW125" s="125">
        <f>SUM(BW127:BW127)</f>
        <v>0</v>
      </c>
      <c r="BX125" s="125">
        <f>SUM(BX127:BX127)</f>
        <v>0</v>
      </c>
      <c r="BY125" s="126">
        <f>SUM(BY126:BY127)</f>
        <v>26000</v>
      </c>
      <c r="CB125" s="111"/>
      <c r="CC125" s="122">
        <v>85321</v>
      </c>
      <c r="CD125" s="122"/>
      <c r="CE125" s="134" t="s">
        <v>52</v>
      </c>
      <c r="CF125" s="124">
        <f t="shared" si="39"/>
        <v>26000</v>
      </c>
      <c r="CG125" s="125">
        <f>SUM(CG127:CG127)</f>
        <v>0</v>
      </c>
      <c r="CH125" s="125">
        <f>SUM(CH127:CH127)</f>
        <v>0</v>
      </c>
      <c r="CI125" s="126">
        <f>SUM(CI126:CI127)</f>
        <v>26000</v>
      </c>
    </row>
    <row r="126" spans="1:87" ht="51" customHeight="1" hidden="1">
      <c r="A126" s="13"/>
      <c r="B126" s="15"/>
      <c r="C126" s="69" t="s">
        <v>30</v>
      </c>
      <c r="D126" s="60" t="s">
        <v>31</v>
      </c>
      <c r="E126" s="61"/>
      <c r="F126" s="61"/>
      <c r="G126" s="61"/>
      <c r="H126" s="61"/>
      <c r="J126" s="111"/>
      <c r="K126" s="15"/>
      <c r="L126" s="14" t="s">
        <v>30</v>
      </c>
      <c r="M126" s="16" t="s">
        <v>31</v>
      </c>
      <c r="N126" s="170">
        <f t="shared" si="33"/>
        <v>0</v>
      </c>
      <c r="O126" s="17"/>
      <c r="P126" s="17"/>
      <c r="Q126" s="116"/>
      <c r="T126" s="111"/>
      <c r="U126" s="15"/>
      <c r="V126" s="69" t="s">
        <v>30</v>
      </c>
      <c r="W126" s="208" t="s">
        <v>31</v>
      </c>
      <c r="X126" s="89">
        <f>SUM(Q126)</f>
        <v>0</v>
      </c>
      <c r="Y126" s="61"/>
      <c r="Z126" s="61"/>
      <c r="AA126" s="114"/>
      <c r="AD126" s="111"/>
      <c r="AE126" s="15"/>
      <c r="AF126" s="69" t="s">
        <v>30</v>
      </c>
      <c r="AG126" s="60" t="s">
        <v>31</v>
      </c>
      <c r="AH126" s="89">
        <f t="shared" si="34"/>
        <v>0</v>
      </c>
      <c r="AI126" s="61"/>
      <c r="AJ126" s="61"/>
      <c r="AK126" s="114"/>
      <c r="AN126" s="111"/>
      <c r="AO126" s="15"/>
      <c r="AP126" s="69" t="s">
        <v>30</v>
      </c>
      <c r="AQ126" s="60" t="s">
        <v>31</v>
      </c>
      <c r="AR126" s="89">
        <f t="shared" si="35"/>
        <v>0</v>
      </c>
      <c r="AS126" s="61"/>
      <c r="AT126" s="61"/>
      <c r="AU126" s="114"/>
      <c r="AX126" s="111"/>
      <c r="AY126" s="15"/>
      <c r="AZ126" s="69" t="s">
        <v>30</v>
      </c>
      <c r="BA126" s="60" t="s">
        <v>31</v>
      </c>
      <c r="BB126" s="89">
        <f t="shared" si="36"/>
        <v>0</v>
      </c>
      <c r="BC126" s="61"/>
      <c r="BD126" s="61"/>
      <c r="BE126" s="114"/>
      <c r="BH126" s="111"/>
      <c r="BI126" s="15"/>
      <c r="BJ126" s="69" t="s">
        <v>30</v>
      </c>
      <c r="BK126" s="60" t="s">
        <v>31</v>
      </c>
      <c r="BL126" s="89">
        <f t="shared" si="37"/>
        <v>0</v>
      </c>
      <c r="BM126" s="61"/>
      <c r="BN126" s="61"/>
      <c r="BO126" s="114"/>
      <c r="BR126" s="111"/>
      <c r="BS126" s="15"/>
      <c r="BT126" s="69" t="s">
        <v>30</v>
      </c>
      <c r="BU126" s="60" t="s">
        <v>31</v>
      </c>
      <c r="BV126" s="89">
        <f t="shared" si="38"/>
        <v>0</v>
      </c>
      <c r="BW126" s="61"/>
      <c r="BX126" s="61"/>
      <c r="BY126" s="114"/>
      <c r="CB126" s="111"/>
      <c r="CC126" s="15"/>
      <c r="CD126" s="69" t="s">
        <v>30</v>
      </c>
      <c r="CE126" s="60" t="s">
        <v>31</v>
      </c>
      <c r="CF126" s="89">
        <f t="shared" si="39"/>
        <v>0</v>
      </c>
      <c r="CG126" s="61"/>
      <c r="CH126" s="61"/>
      <c r="CI126" s="114"/>
    </row>
    <row r="127" spans="1:87" ht="18.75" customHeight="1" thickBot="1">
      <c r="A127" s="13"/>
      <c r="B127" s="15"/>
      <c r="C127" s="67" t="s">
        <v>80</v>
      </c>
      <c r="D127" s="68" t="s">
        <v>31</v>
      </c>
      <c r="E127" s="58">
        <v>400</v>
      </c>
      <c r="F127" s="58"/>
      <c r="G127" s="58"/>
      <c r="H127" s="58">
        <f>SUM(E127,F127)-G127</f>
        <v>400</v>
      </c>
      <c r="J127" s="111"/>
      <c r="K127" s="15"/>
      <c r="L127" s="14" t="s">
        <v>80</v>
      </c>
      <c r="M127" s="16" t="s">
        <v>31</v>
      </c>
      <c r="N127" s="72">
        <f t="shared" si="33"/>
        <v>400</v>
      </c>
      <c r="O127" s="17"/>
      <c r="P127" s="17"/>
      <c r="Q127" s="116">
        <f>SUM(N127,O127)-P127</f>
        <v>400</v>
      </c>
      <c r="T127" s="111"/>
      <c r="U127" s="15"/>
      <c r="V127" s="69" t="s">
        <v>80</v>
      </c>
      <c r="W127" s="208" t="s">
        <v>31</v>
      </c>
      <c r="X127" s="127">
        <v>26000</v>
      </c>
      <c r="Y127" s="61"/>
      <c r="Z127" s="61"/>
      <c r="AA127" s="114">
        <f>SUM(X127,Y127)-Z127</f>
        <v>26000</v>
      </c>
      <c r="AD127" s="111"/>
      <c r="AE127" s="15"/>
      <c r="AF127" s="62" t="s">
        <v>80</v>
      </c>
      <c r="AG127" s="52" t="s">
        <v>31</v>
      </c>
      <c r="AH127" s="74">
        <f t="shared" si="34"/>
        <v>26000</v>
      </c>
      <c r="AI127" s="53"/>
      <c r="AJ127" s="53"/>
      <c r="AK127" s="112">
        <f>SUM(AH127,AI127)-AJ127</f>
        <v>26000</v>
      </c>
      <c r="AN127" s="111"/>
      <c r="AO127" s="15"/>
      <c r="AP127" s="62" t="s">
        <v>80</v>
      </c>
      <c r="AQ127" s="52" t="s">
        <v>31</v>
      </c>
      <c r="AR127" s="74">
        <f t="shared" si="35"/>
        <v>26000</v>
      </c>
      <c r="AS127" s="53"/>
      <c r="AT127" s="53"/>
      <c r="AU127" s="112">
        <f>SUM(AR127,AS127)-AT127</f>
        <v>26000</v>
      </c>
      <c r="AX127" s="111"/>
      <c r="AY127" s="15"/>
      <c r="AZ127" s="62" t="s">
        <v>80</v>
      </c>
      <c r="BA127" s="52" t="s">
        <v>31</v>
      </c>
      <c r="BB127" s="74">
        <f t="shared" si="36"/>
        <v>26000</v>
      </c>
      <c r="BC127" s="53"/>
      <c r="BD127" s="53"/>
      <c r="BE127" s="112">
        <f>SUM(BB127,BC127)-BD127</f>
        <v>26000</v>
      </c>
      <c r="BH127" s="111"/>
      <c r="BI127" s="15"/>
      <c r="BJ127" s="62" t="s">
        <v>80</v>
      </c>
      <c r="BK127" s="52" t="s">
        <v>31</v>
      </c>
      <c r="BL127" s="74">
        <f t="shared" si="37"/>
        <v>26000</v>
      </c>
      <c r="BM127" s="53"/>
      <c r="BN127" s="53"/>
      <c r="BO127" s="112">
        <f>SUM(BL127,BM127)-BN127</f>
        <v>26000</v>
      </c>
      <c r="BR127" s="111"/>
      <c r="BS127" s="15"/>
      <c r="BT127" s="62" t="s">
        <v>80</v>
      </c>
      <c r="BU127" s="52" t="s">
        <v>31</v>
      </c>
      <c r="BV127" s="74">
        <f t="shared" si="38"/>
        <v>26000</v>
      </c>
      <c r="BW127" s="53"/>
      <c r="BX127" s="53"/>
      <c r="BY127" s="112">
        <f>SUM(BV127,BW127)-BX127</f>
        <v>26000</v>
      </c>
      <c r="CB127" s="111"/>
      <c r="CC127" s="15"/>
      <c r="CD127" s="62" t="s">
        <v>80</v>
      </c>
      <c r="CE127" s="52" t="s">
        <v>31</v>
      </c>
      <c r="CF127" s="74">
        <f t="shared" si="39"/>
        <v>26000</v>
      </c>
      <c r="CG127" s="53"/>
      <c r="CH127" s="53"/>
      <c r="CI127" s="112">
        <f>SUM(CF127,CG127)-CH127</f>
        <v>26000</v>
      </c>
    </row>
    <row r="128" spans="1:87" ht="38.25" customHeight="1">
      <c r="A128" s="28"/>
      <c r="B128" s="29">
        <v>85321</v>
      </c>
      <c r="C128" s="29"/>
      <c r="D128" s="32" t="s">
        <v>52</v>
      </c>
      <c r="E128" s="1" t="e">
        <f>#REF!+E130</f>
        <v>#REF!</v>
      </c>
      <c r="F128" s="1"/>
      <c r="G128" s="1"/>
      <c r="H128" s="1">
        <f>SUM(H129:H130)</f>
        <v>400</v>
      </c>
      <c r="J128" s="111"/>
      <c r="K128" s="33">
        <v>85321</v>
      </c>
      <c r="L128" s="33"/>
      <c r="M128" s="94" t="s">
        <v>52</v>
      </c>
      <c r="N128" s="72">
        <f t="shared" si="17"/>
        <v>400</v>
      </c>
      <c r="O128" s="45">
        <f>SUM(O130:O130)</f>
        <v>0</v>
      </c>
      <c r="P128" s="45">
        <f>SUM(P130:P130)</f>
        <v>0</v>
      </c>
      <c r="Q128" s="121">
        <f>SUM(Q129:Q130)</f>
        <v>400</v>
      </c>
      <c r="T128" s="111"/>
      <c r="U128" s="122">
        <v>85333</v>
      </c>
      <c r="V128" s="122"/>
      <c r="W128" s="213" t="s">
        <v>53</v>
      </c>
      <c r="X128" s="124">
        <f>SUM(X130)</f>
        <v>16500</v>
      </c>
      <c r="Y128" s="125">
        <f>SUM(Y130:Y130)</f>
        <v>1240</v>
      </c>
      <c r="Z128" s="125"/>
      <c r="AA128" s="126">
        <f>SUM(AA129:AA130)</f>
        <v>17740</v>
      </c>
      <c r="AD128" s="111"/>
      <c r="AE128" s="122">
        <v>85321</v>
      </c>
      <c r="AF128" s="122"/>
      <c r="AG128" s="134" t="s">
        <v>52</v>
      </c>
      <c r="AH128" s="124">
        <f t="shared" si="19"/>
        <v>17740</v>
      </c>
      <c r="AI128" s="125">
        <f>SUM(AI130:AI130)</f>
        <v>0</v>
      </c>
      <c r="AJ128" s="125">
        <f>SUM(AJ130:AJ130)</f>
        <v>0</v>
      </c>
      <c r="AK128" s="126">
        <f>SUM(AK129:AK130)</f>
        <v>17740</v>
      </c>
      <c r="AN128" s="111"/>
      <c r="AO128" s="122">
        <v>85321</v>
      </c>
      <c r="AP128" s="122"/>
      <c r="AQ128" s="134" t="s">
        <v>52</v>
      </c>
      <c r="AR128" s="124">
        <f t="shared" si="20"/>
        <v>17740</v>
      </c>
      <c r="AS128" s="125">
        <f>SUM(AS130:AS130)</f>
        <v>0</v>
      </c>
      <c r="AT128" s="125">
        <f>SUM(AT130:AT130)</f>
        <v>0</v>
      </c>
      <c r="AU128" s="126">
        <f>SUM(AU129:AU130)</f>
        <v>17740</v>
      </c>
      <c r="AX128" s="111"/>
      <c r="AY128" s="122">
        <v>85321</v>
      </c>
      <c r="AZ128" s="122"/>
      <c r="BA128" s="134" t="s">
        <v>52</v>
      </c>
      <c r="BB128" s="124">
        <f t="shared" si="21"/>
        <v>17740</v>
      </c>
      <c r="BC128" s="125">
        <f>SUM(BC130:BC130)</f>
        <v>0</v>
      </c>
      <c r="BD128" s="125">
        <f>SUM(BD130:BD130)</f>
        <v>0</v>
      </c>
      <c r="BE128" s="126">
        <f>SUM(BE129:BE130)</f>
        <v>17740</v>
      </c>
      <c r="BH128" s="111"/>
      <c r="BI128" s="122">
        <v>85321</v>
      </c>
      <c r="BJ128" s="122"/>
      <c r="BK128" s="134" t="s">
        <v>52</v>
      </c>
      <c r="BL128" s="124">
        <f t="shared" si="22"/>
        <v>17740</v>
      </c>
      <c r="BM128" s="125">
        <f>SUM(BM130:BM130)</f>
        <v>0</v>
      </c>
      <c r="BN128" s="125">
        <f>SUM(BN130:BN130)</f>
        <v>0</v>
      </c>
      <c r="BO128" s="126">
        <f>SUM(BO129:BO130)</f>
        <v>17740</v>
      </c>
      <c r="BR128" s="111"/>
      <c r="BS128" s="122">
        <v>85321</v>
      </c>
      <c r="BT128" s="122"/>
      <c r="BU128" s="134" t="s">
        <v>52</v>
      </c>
      <c r="BV128" s="124">
        <f t="shared" si="23"/>
        <v>17740</v>
      </c>
      <c r="BW128" s="125">
        <f>SUM(BW130:BW130)</f>
        <v>0</v>
      </c>
      <c r="BX128" s="125">
        <f>SUM(BX130:BX130)</f>
        <v>0</v>
      </c>
      <c r="BY128" s="126">
        <f>SUM(BY129:BY130)</f>
        <v>17740</v>
      </c>
      <c r="CB128" s="111"/>
      <c r="CC128" s="122">
        <v>85321</v>
      </c>
      <c r="CD128" s="122"/>
      <c r="CE128" s="134" t="s">
        <v>52</v>
      </c>
      <c r="CF128" s="124">
        <f t="shared" si="24"/>
        <v>17740</v>
      </c>
      <c r="CG128" s="125">
        <f>SUM(CG130:CG130)</f>
        <v>0</v>
      </c>
      <c r="CH128" s="125">
        <f>SUM(CH130:CH130)</f>
        <v>0</v>
      </c>
      <c r="CI128" s="126">
        <f>SUM(CI129:CI130)</f>
        <v>17740</v>
      </c>
    </row>
    <row r="129" spans="1:87" ht="51" customHeight="1" hidden="1">
      <c r="A129" s="13"/>
      <c r="B129" s="15"/>
      <c r="C129" s="69" t="s">
        <v>30</v>
      </c>
      <c r="D129" s="60" t="s">
        <v>31</v>
      </c>
      <c r="E129" s="61"/>
      <c r="F129" s="61"/>
      <c r="G129" s="61"/>
      <c r="H129" s="61"/>
      <c r="J129" s="111"/>
      <c r="K129" s="15"/>
      <c r="L129" s="14" t="s">
        <v>30</v>
      </c>
      <c r="M129" s="16" t="s">
        <v>31</v>
      </c>
      <c r="N129" s="170">
        <f t="shared" si="17"/>
        <v>0</v>
      </c>
      <c r="O129" s="17"/>
      <c r="P129" s="17"/>
      <c r="Q129" s="116"/>
      <c r="T129" s="111"/>
      <c r="U129" s="15"/>
      <c r="V129" s="69" t="s">
        <v>30</v>
      </c>
      <c r="W129" s="208" t="s">
        <v>31</v>
      </c>
      <c r="X129" s="89">
        <f>SUM(Q129)</f>
        <v>0</v>
      </c>
      <c r="Y129" s="61"/>
      <c r="Z129" s="61"/>
      <c r="AA129" s="114"/>
      <c r="AD129" s="111"/>
      <c r="AE129" s="15"/>
      <c r="AF129" s="69" t="s">
        <v>30</v>
      </c>
      <c r="AG129" s="60" t="s">
        <v>31</v>
      </c>
      <c r="AH129" s="89">
        <f t="shared" si="19"/>
        <v>0</v>
      </c>
      <c r="AI129" s="61"/>
      <c r="AJ129" s="61"/>
      <c r="AK129" s="114"/>
      <c r="AN129" s="111"/>
      <c r="AO129" s="15"/>
      <c r="AP129" s="69" t="s">
        <v>30</v>
      </c>
      <c r="AQ129" s="60" t="s">
        <v>31</v>
      </c>
      <c r="AR129" s="89">
        <f t="shared" si="20"/>
        <v>0</v>
      </c>
      <c r="AS129" s="61"/>
      <c r="AT129" s="61"/>
      <c r="AU129" s="114"/>
      <c r="AX129" s="111"/>
      <c r="AY129" s="15"/>
      <c r="AZ129" s="69" t="s">
        <v>30</v>
      </c>
      <c r="BA129" s="60" t="s">
        <v>31</v>
      </c>
      <c r="BB129" s="89">
        <f t="shared" si="21"/>
        <v>0</v>
      </c>
      <c r="BC129" s="61"/>
      <c r="BD129" s="61"/>
      <c r="BE129" s="114"/>
      <c r="BH129" s="111"/>
      <c r="BI129" s="15"/>
      <c r="BJ129" s="69" t="s">
        <v>30</v>
      </c>
      <c r="BK129" s="60" t="s">
        <v>31</v>
      </c>
      <c r="BL129" s="89">
        <f t="shared" si="22"/>
        <v>0</v>
      </c>
      <c r="BM129" s="61"/>
      <c r="BN129" s="61"/>
      <c r="BO129" s="114"/>
      <c r="BR129" s="111"/>
      <c r="BS129" s="15"/>
      <c r="BT129" s="69" t="s">
        <v>30</v>
      </c>
      <c r="BU129" s="60" t="s">
        <v>31</v>
      </c>
      <c r="BV129" s="89">
        <f t="shared" si="23"/>
        <v>0</v>
      </c>
      <c r="BW129" s="61"/>
      <c r="BX129" s="61"/>
      <c r="BY129" s="114"/>
      <c r="CB129" s="111"/>
      <c r="CC129" s="15"/>
      <c r="CD129" s="69" t="s">
        <v>30</v>
      </c>
      <c r="CE129" s="60" t="s">
        <v>31</v>
      </c>
      <c r="CF129" s="89">
        <f t="shared" si="24"/>
        <v>0</v>
      </c>
      <c r="CG129" s="61"/>
      <c r="CH129" s="61"/>
      <c r="CI129" s="114"/>
    </row>
    <row r="130" spans="1:87" ht="18.75" customHeight="1" thickBot="1">
      <c r="A130" s="13"/>
      <c r="B130" s="15"/>
      <c r="C130" s="67" t="s">
        <v>80</v>
      </c>
      <c r="D130" s="68" t="s">
        <v>31</v>
      </c>
      <c r="E130" s="58">
        <v>400</v>
      </c>
      <c r="F130" s="58"/>
      <c r="G130" s="58"/>
      <c r="H130" s="58">
        <f>SUM(E130,F130)-G130</f>
        <v>400</v>
      </c>
      <c r="J130" s="111"/>
      <c r="K130" s="15"/>
      <c r="L130" s="14" t="s">
        <v>80</v>
      </c>
      <c r="M130" s="16" t="s">
        <v>31</v>
      </c>
      <c r="N130" s="72">
        <f t="shared" si="17"/>
        <v>400</v>
      </c>
      <c r="O130" s="17"/>
      <c r="P130" s="17"/>
      <c r="Q130" s="116">
        <f>SUM(N130,O130)-P130</f>
        <v>400</v>
      </c>
      <c r="T130" s="111"/>
      <c r="U130" s="15"/>
      <c r="V130" s="69" t="s">
        <v>80</v>
      </c>
      <c r="W130" s="208" t="s">
        <v>31</v>
      </c>
      <c r="X130" s="127">
        <v>16500</v>
      </c>
      <c r="Y130" s="61">
        <v>1240</v>
      </c>
      <c r="Z130" s="61"/>
      <c r="AA130" s="114">
        <f>SUM(X130,Y130)-Z130</f>
        <v>17740</v>
      </c>
      <c r="AD130" s="111"/>
      <c r="AE130" s="15"/>
      <c r="AF130" s="62" t="s">
        <v>80</v>
      </c>
      <c r="AG130" s="52" t="s">
        <v>31</v>
      </c>
      <c r="AH130" s="74">
        <f t="shared" si="19"/>
        <v>17740</v>
      </c>
      <c r="AI130" s="53"/>
      <c r="AJ130" s="53"/>
      <c r="AK130" s="112">
        <f>SUM(AH130,AI130)-AJ130</f>
        <v>17740</v>
      </c>
      <c r="AN130" s="111"/>
      <c r="AO130" s="15"/>
      <c r="AP130" s="62" t="s">
        <v>80</v>
      </c>
      <c r="AQ130" s="52" t="s">
        <v>31</v>
      </c>
      <c r="AR130" s="74">
        <f t="shared" si="20"/>
        <v>17740</v>
      </c>
      <c r="AS130" s="53"/>
      <c r="AT130" s="53"/>
      <c r="AU130" s="112">
        <f>SUM(AR130,AS130)-AT130</f>
        <v>17740</v>
      </c>
      <c r="AX130" s="111"/>
      <c r="AY130" s="15"/>
      <c r="AZ130" s="62" t="s">
        <v>80</v>
      </c>
      <c r="BA130" s="52" t="s">
        <v>31</v>
      </c>
      <c r="BB130" s="74">
        <f t="shared" si="21"/>
        <v>17740</v>
      </c>
      <c r="BC130" s="53"/>
      <c r="BD130" s="53"/>
      <c r="BE130" s="112">
        <f>SUM(BB130,BC130)-BD130</f>
        <v>17740</v>
      </c>
      <c r="BH130" s="111"/>
      <c r="BI130" s="15"/>
      <c r="BJ130" s="62" t="s">
        <v>80</v>
      </c>
      <c r="BK130" s="52" t="s">
        <v>31</v>
      </c>
      <c r="BL130" s="74">
        <f t="shared" si="22"/>
        <v>17740</v>
      </c>
      <c r="BM130" s="53"/>
      <c r="BN130" s="53"/>
      <c r="BO130" s="112">
        <f>SUM(BL130,BM130)-BN130</f>
        <v>17740</v>
      </c>
      <c r="BR130" s="111"/>
      <c r="BS130" s="15"/>
      <c r="BT130" s="62" t="s">
        <v>80</v>
      </c>
      <c r="BU130" s="52" t="s">
        <v>31</v>
      </c>
      <c r="BV130" s="74">
        <f t="shared" si="23"/>
        <v>17740</v>
      </c>
      <c r="BW130" s="53"/>
      <c r="BX130" s="53"/>
      <c r="BY130" s="112">
        <f>SUM(BV130,BW130)-BX130</f>
        <v>17740</v>
      </c>
      <c r="CB130" s="111"/>
      <c r="CC130" s="15"/>
      <c r="CD130" s="62" t="s">
        <v>80</v>
      </c>
      <c r="CE130" s="52" t="s">
        <v>31</v>
      </c>
      <c r="CF130" s="74">
        <f t="shared" si="24"/>
        <v>17740</v>
      </c>
      <c r="CG130" s="53"/>
      <c r="CH130" s="53"/>
      <c r="CI130" s="112">
        <f>SUM(CF130,CG130)-CH130</f>
        <v>17740</v>
      </c>
    </row>
    <row r="131" spans="1:87" ht="13.5" customHeight="1" hidden="1">
      <c r="A131" s="13"/>
      <c r="B131" s="15"/>
      <c r="C131" s="15"/>
      <c r="D131" s="16"/>
      <c r="E131" s="17">
        <f>SUM(E132)</f>
        <v>0</v>
      </c>
      <c r="F131" s="17"/>
      <c r="G131" s="17"/>
      <c r="H131" s="17">
        <f>SUM(H132)</f>
        <v>0</v>
      </c>
      <c r="J131" s="111"/>
      <c r="K131" s="15"/>
      <c r="L131" s="15"/>
      <c r="M131" s="16"/>
      <c r="N131" s="2">
        <f t="shared" si="17"/>
        <v>0</v>
      </c>
      <c r="O131" s="17"/>
      <c r="P131" s="17"/>
      <c r="Q131" s="116">
        <f>SUM(Q132)</f>
        <v>0</v>
      </c>
      <c r="T131" s="111"/>
      <c r="U131" s="15"/>
      <c r="V131" s="51"/>
      <c r="W131" s="209"/>
      <c r="X131" s="88">
        <f aca="true" t="shared" si="40" ref="X131:X139">SUM(Q131)</f>
        <v>0</v>
      </c>
      <c r="Y131" s="53"/>
      <c r="Z131" s="53"/>
      <c r="AA131" s="112">
        <f>SUM(AA132)</f>
        <v>0</v>
      </c>
      <c r="AD131" s="111"/>
      <c r="AE131" s="15"/>
      <c r="AF131" s="51"/>
      <c r="AG131" s="52"/>
      <c r="AH131" s="88">
        <f t="shared" si="19"/>
        <v>0</v>
      </c>
      <c r="AI131" s="53"/>
      <c r="AJ131" s="53"/>
      <c r="AK131" s="112">
        <f>SUM(AK132)</f>
        <v>0</v>
      </c>
      <c r="AN131" s="111"/>
      <c r="AO131" s="15"/>
      <c r="AP131" s="51"/>
      <c r="AQ131" s="52"/>
      <c r="AR131" s="88">
        <f t="shared" si="20"/>
        <v>0</v>
      </c>
      <c r="AS131" s="53"/>
      <c r="AT131" s="53"/>
      <c r="AU131" s="112">
        <f>SUM(AU132)</f>
        <v>0</v>
      </c>
      <c r="AX131" s="111"/>
      <c r="AY131" s="15"/>
      <c r="AZ131" s="51"/>
      <c r="BA131" s="52"/>
      <c r="BB131" s="88">
        <f t="shared" si="21"/>
        <v>0</v>
      </c>
      <c r="BC131" s="53"/>
      <c r="BD131" s="53"/>
      <c r="BE131" s="112">
        <f>SUM(BE132)</f>
        <v>0</v>
      </c>
      <c r="BH131" s="111"/>
      <c r="BI131" s="15"/>
      <c r="BJ131" s="51"/>
      <c r="BK131" s="52"/>
      <c r="BL131" s="88">
        <f t="shared" si="22"/>
        <v>0</v>
      </c>
      <c r="BM131" s="53"/>
      <c r="BN131" s="53"/>
      <c r="BO131" s="112">
        <f>SUM(BO132)</f>
        <v>0</v>
      </c>
      <c r="BR131" s="111"/>
      <c r="BS131" s="15"/>
      <c r="BT131" s="51"/>
      <c r="BU131" s="52"/>
      <c r="BV131" s="88">
        <f t="shared" si="23"/>
        <v>0</v>
      </c>
      <c r="BW131" s="53"/>
      <c r="BX131" s="53"/>
      <c r="BY131" s="112">
        <f>SUM(BY132)</f>
        <v>0</v>
      </c>
      <c r="CB131" s="111"/>
      <c r="CC131" s="15"/>
      <c r="CD131" s="51"/>
      <c r="CE131" s="52"/>
      <c r="CF131" s="88">
        <f t="shared" si="24"/>
        <v>0</v>
      </c>
      <c r="CG131" s="53"/>
      <c r="CH131" s="53"/>
      <c r="CI131" s="112">
        <f>SUM(CI132)</f>
        <v>0</v>
      </c>
    </row>
    <row r="132" spans="1:87" ht="13.5" customHeight="1" hidden="1">
      <c r="A132" s="13"/>
      <c r="B132" s="15"/>
      <c r="C132" s="15"/>
      <c r="D132" s="16"/>
      <c r="E132" s="17"/>
      <c r="F132" s="17"/>
      <c r="G132" s="17"/>
      <c r="H132" s="17"/>
      <c r="J132" s="111"/>
      <c r="K132" s="15"/>
      <c r="L132" s="15"/>
      <c r="M132" s="16"/>
      <c r="N132" s="2">
        <f t="shared" si="17"/>
        <v>0</v>
      </c>
      <c r="O132" s="17"/>
      <c r="P132" s="17"/>
      <c r="Q132" s="116"/>
      <c r="T132" s="111"/>
      <c r="U132" s="15"/>
      <c r="V132" s="51"/>
      <c r="W132" s="209"/>
      <c r="X132" s="88">
        <f t="shared" si="40"/>
        <v>0</v>
      </c>
      <c r="Y132" s="53"/>
      <c r="Z132" s="53"/>
      <c r="AA132" s="112"/>
      <c r="AD132" s="111"/>
      <c r="AE132" s="15"/>
      <c r="AF132" s="51"/>
      <c r="AG132" s="52"/>
      <c r="AH132" s="88">
        <f t="shared" si="19"/>
        <v>0</v>
      </c>
      <c r="AI132" s="53"/>
      <c r="AJ132" s="53"/>
      <c r="AK132" s="112"/>
      <c r="AN132" s="111"/>
      <c r="AO132" s="15"/>
      <c r="AP132" s="51"/>
      <c r="AQ132" s="52"/>
      <c r="AR132" s="88">
        <f t="shared" si="20"/>
        <v>0</v>
      </c>
      <c r="AS132" s="53"/>
      <c r="AT132" s="53"/>
      <c r="AU132" s="112"/>
      <c r="AX132" s="111"/>
      <c r="AY132" s="15"/>
      <c r="AZ132" s="51"/>
      <c r="BA132" s="52"/>
      <c r="BB132" s="88">
        <f t="shared" si="21"/>
        <v>0</v>
      </c>
      <c r="BC132" s="53"/>
      <c r="BD132" s="53"/>
      <c r="BE132" s="112"/>
      <c r="BH132" s="111"/>
      <c r="BI132" s="15"/>
      <c r="BJ132" s="51"/>
      <c r="BK132" s="52"/>
      <c r="BL132" s="88">
        <f t="shared" si="22"/>
        <v>0</v>
      </c>
      <c r="BM132" s="53"/>
      <c r="BN132" s="53"/>
      <c r="BO132" s="112"/>
      <c r="BR132" s="111"/>
      <c r="BS132" s="15"/>
      <c r="BT132" s="51"/>
      <c r="BU132" s="52"/>
      <c r="BV132" s="88">
        <f t="shared" si="23"/>
        <v>0</v>
      </c>
      <c r="BW132" s="53"/>
      <c r="BX132" s="53"/>
      <c r="BY132" s="112"/>
      <c r="CB132" s="111"/>
      <c r="CC132" s="15"/>
      <c r="CD132" s="51"/>
      <c r="CE132" s="52"/>
      <c r="CF132" s="88">
        <f t="shared" si="24"/>
        <v>0</v>
      </c>
      <c r="CG132" s="53"/>
      <c r="CH132" s="53"/>
      <c r="CI132" s="112"/>
    </row>
    <row r="133" spans="1:87" ht="15" customHeight="1" hidden="1">
      <c r="A133" s="13"/>
      <c r="B133" s="15">
        <v>85333</v>
      </c>
      <c r="C133" s="15"/>
      <c r="D133" s="16" t="s">
        <v>53</v>
      </c>
      <c r="E133" s="17">
        <f>SUM(E134:E137)</f>
        <v>0</v>
      </c>
      <c r="F133" s="17"/>
      <c r="G133" s="17"/>
      <c r="H133" s="17">
        <f>SUM(H134:H137)</f>
        <v>0</v>
      </c>
      <c r="J133" s="111"/>
      <c r="K133" s="15">
        <v>85333</v>
      </c>
      <c r="L133" s="15"/>
      <c r="M133" s="16" t="s">
        <v>53</v>
      </c>
      <c r="N133" s="2">
        <f t="shared" si="17"/>
        <v>0</v>
      </c>
      <c r="O133" s="17"/>
      <c r="P133" s="17"/>
      <c r="Q133" s="116">
        <f>SUM(Q134:Q137)</f>
        <v>0</v>
      </c>
      <c r="T133" s="111"/>
      <c r="U133" s="15">
        <v>85333</v>
      </c>
      <c r="V133" s="51"/>
      <c r="W133" s="209" t="s">
        <v>53</v>
      </c>
      <c r="X133" s="88">
        <f t="shared" si="40"/>
        <v>0</v>
      </c>
      <c r="Y133" s="53"/>
      <c r="Z133" s="53"/>
      <c r="AA133" s="112">
        <f>SUM(AA134:AA137)</f>
        <v>0</v>
      </c>
      <c r="AD133" s="111"/>
      <c r="AE133" s="15">
        <v>85333</v>
      </c>
      <c r="AF133" s="51"/>
      <c r="AG133" s="52" t="s">
        <v>53</v>
      </c>
      <c r="AH133" s="88">
        <f t="shared" si="19"/>
        <v>0</v>
      </c>
      <c r="AI133" s="53"/>
      <c r="AJ133" s="53"/>
      <c r="AK133" s="112">
        <f>SUM(AK134:AK137)</f>
        <v>0</v>
      </c>
      <c r="AN133" s="111"/>
      <c r="AO133" s="15">
        <v>85333</v>
      </c>
      <c r="AP133" s="51"/>
      <c r="AQ133" s="52" t="s">
        <v>53</v>
      </c>
      <c r="AR133" s="88">
        <f t="shared" si="20"/>
        <v>0</v>
      </c>
      <c r="AS133" s="53"/>
      <c r="AT133" s="53"/>
      <c r="AU133" s="112">
        <f>SUM(AU134:AU137)</f>
        <v>0</v>
      </c>
      <c r="AX133" s="111"/>
      <c r="AY133" s="15">
        <v>85333</v>
      </c>
      <c r="AZ133" s="51"/>
      <c r="BA133" s="52" t="s">
        <v>53</v>
      </c>
      <c r="BB133" s="88">
        <f t="shared" si="21"/>
        <v>0</v>
      </c>
      <c r="BC133" s="53"/>
      <c r="BD133" s="53"/>
      <c r="BE133" s="112">
        <f>SUM(BE134:BE137)</f>
        <v>0</v>
      </c>
      <c r="BH133" s="111"/>
      <c r="BI133" s="15">
        <v>85333</v>
      </c>
      <c r="BJ133" s="51"/>
      <c r="BK133" s="52" t="s">
        <v>53</v>
      </c>
      <c r="BL133" s="88">
        <f t="shared" si="22"/>
        <v>0</v>
      </c>
      <c r="BM133" s="53"/>
      <c r="BN133" s="53"/>
      <c r="BO133" s="112">
        <f>SUM(BO134:BO137)</f>
        <v>0</v>
      </c>
      <c r="BR133" s="111"/>
      <c r="BS133" s="15">
        <v>85333</v>
      </c>
      <c r="BT133" s="51"/>
      <c r="BU133" s="52" t="s">
        <v>53</v>
      </c>
      <c r="BV133" s="88">
        <f t="shared" si="23"/>
        <v>0</v>
      </c>
      <c r="BW133" s="53"/>
      <c r="BX133" s="53"/>
      <c r="BY133" s="112">
        <f>SUM(BY134:BY137)</f>
        <v>0</v>
      </c>
      <c r="CB133" s="111"/>
      <c r="CC133" s="15">
        <v>85333</v>
      </c>
      <c r="CD133" s="51"/>
      <c r="CE133" s="52" t="s">
        <v>53</v>
      </c>
      <c r="CF133" s="88">
        <f t="shared" si="24"/>
        <v>0</v>
      </c>
      <c r="CG133" s="53"/>
      <c r="CH133" s="53"/>
      <c r="CI133" s="112">
        <f>SUM(CI134:CI137)</f>
        <v>0</v>
      </c>
    </row>
    <row r="134" spans="1:87" ht="15" customHeight="1" hidden="1">
      <c r="A134" s="13"/>
      <c r="B134" s="15"/>
      <c r="C134" s="14" t="s">
        <v>28</v>
      </c>
      <c r="D134" s="16" t="s">
        <v>29</v>
      </c>
      <c r="E134" s="17"/>
      <c r="F134" s="17"/>
      <c r="G134" s="17"/>
      <c r="H134" s="17"/>
      <c r="J134" s="111"/>
      <c r="K134" s="15"/>
      <c r="L134" s="14" t="s">
        <v>28</v>
      </c>
      <c r="M134" s="16" t="s">
        <v>29</v>
      </c>
      <c r="N134" s="2">
        <f t="shared" si="17"/>
        <v>0</v>
      </c>
      <c r="O134" s="17"/>
      <c r="P134" s="17"/>
      <c r="Q134" s="116"/>
      <c r="T134" s="111"/>
      <c r="U134" s="15"/>
      <c r="V134" s="62" t="s">
        <v>28</v>
      </c>
      <c r="W134" s="209" t="s">
        <v>29</v>
      </c>
      <c r="X134" s="88">
        <f t="shared" si="40"/>
        <v>0</v>
      </c>
      <c r="Y134" s="53"/>
      <c r="Z134" s="53"/>
      <c r="AA134" s="112"/>
      <c r="AD134" s="111"/>
      <c r="AE134" s="15"/>
      <c r="AF134" s="62" t="s">
        <v>28</v>
      </c>
      <c r="AG134" s="52" t="s">
        <v>29</v>
      </c>
      <c r="AH134" s="88">
        <f t="shared" si="19"/>
        <v>0</v>
      </c>
      <c r="AI134" s="53"/>
      <c r="AJ134" s="53"/>
      <c r="AK134" s="112"/>
      <c r="AN134" s="111"/>
      <c r="AO134" s="15"/>
      <c r="AP134" s="62" t="s">
        <v>28</v>
      </c>
      <c r="AQ134" s="52" t="s">
        <v>29</v>
      </c>
      <c r="AR134" s="88">
        <f t="shared" si="20"/>
        <v>0</v>
      </c>
      <c r="AS134" s="53"/>
      <c r="AT134" s="53"/>
      <c r="AU134" s="112"/>
      <c r="AX134" s="111"/>
      <c r="AY134" s="15"/>
      <c r="AZ134" s="62" t="s">
        <v>28</v>
      </c>
      <c r="BA134" s="52" t="s">
        <v>29</v>
      </c>
      <c r="BB134" s="88">
        <f t="shared" si="21"/>
        <v>0</v>
      </c>
      <c r="BC134" s="53"/>
      <c r="BD134" s="53"/>
      <c r="BE134" s="112"/>
      <c r="BH134" s="111"/>
      <c r="BI134" s="15"/>
      <c r="BJ134" s="62" t="s">
        <v>28</v>
      </c>
      <c r="BK134" s="52" t="s">
        <v>29</v>
      </c>
      <c r="BL134" s="88">
        <f t="shared" si="22"/>
        <v>0</v>
      </c>
      <c r="BM134" s="53"/>
      <c r="BN134" s="53"/>
      <c r="BO134" s="112"/>
      <c r="BR134" s="111"/>
      <c r="BS134" s="15"/>
      <c r="BT134" s="62" t="s">
        <v>28</v>
      </c>
      <c r="BU134" s="52" t="s">
        <v>29</v>
      </c>
      <c r="BV134" s="88">
        <f t="shared" si="23"/>
        <v>0</v>
      </c>
      <c r="BW134" s="53"/>
      <c r="BX134" s="53"/>
      <c r="BY134" s="112"/>
      <c r="CB134" s="111"/>
      <c r="CC134" s="15"/>
      <c r="CD134" s="62" t="s">
        <v>28</v>
      </c>
      <c r="CE134" s="52" t="s">
        <v>29</v>
      </c>
      <c r="CF134" s="88">
        <f t="shared" si="24"/>
        <v>0</v>
      </c>
      <c r="CG134" s="53"/>
      <c r="CH134" s="53"/>
      <c r="CI134" s="112"/>
    </row>
    <row r="135" spans="1:87" ht="15" customHeight="1" hidden="1">
      <c r="A135" s="13"/>
      <c r="B135" s="15"/>
      <c r="C135" s="14" t="s">
        <v>30</v>
      </c>
      <c r="D135" s="16" t="s">
        <v>31</v>
      </c>
      <c r="E135" s="17"/>
      <c r="F135" s="17"/>
      <c r="G135" s="17"/>
      <c r="H135" s="17"/>
      <c r="J135" s="111"/>
      <c r="K135" s="15"/>
      <c r="L135" s="14" t="s">
        <v>30</v>
      </c>
      <c r="M135" s="16" t="s">
        <v>31</v>
      </c>
      <c r="N135" s="2">
        <f t="shared" si="17"/>
        <v>0</v>
      </c>
      <c r="O135" s="17"/>
      <c r="P135" s="17"/>
      <c r="Q135" s="116"/>
      <c r="T135" s="111"/>
      <c r="U135" s="15"/>
      <c r="V135" s="62" t="s">
        <v>30</v>
      </c>
      <c r="W135" s="209" t="s">
        <v>31</v>
      </c>
      <c r="X135" s="88">
        <f t="shared" si="40"/>
        <v>0</v>
      </c>
      <c r="Y135" s="53"/>
      <c r="Z135" s="53"/>
      <c r="AA135" s="112"/>
      <c r="AD135" s="111"/>
      <c r="AE135" s="15"/>
      <c r="AF135" s="62" t="s">
        <v>30</v>
      </c>
      <c r="AG135" s="52" t="s">
        <v>31</v>
      </c>
      <c r="AH135" s="88">
        <f t="shared" si="19"/>
        <v>0</v>
      </c>
      <c r="AI135" s="53"/>
      <c r="AJ135" s="53"/>
      <c r="AK135" s="112"/>
      <c r="AN135" s="111"/>
      <c r="AO135" s="15"/>
      <c r="AP135" s="62" t="s">
        <v>30</v>
      </c>
      <c r="AQ135" s="52" t="s">
        <v>31</v>
      </c>
      <c r="AR135" s="88">
        <f t="shared" si="20"/>
        <v>0</v>
      </c>
      <c r="AS135" s="53"/>
      <c r="AT135" s="53"/>
      <c r="AU135" s="112"/>
      <c r="AX135" s="111"/>
      <c r="AY135" s="15"/>
      <c r="AZ135" s="62" t="s">
        <v>30</v>
      </c>
      <c r="BA135" s="52" t="s">
        <v>31</v>
      </c>
      <c r="BB135" s="88">
        <f t="shared" si="21"/>
        <v>0</v>
      </c>
      <c r="BC135" s="53"/>
      <c r="BD135" s="53"/>
      <c r="BE135" s="112"/>
      <c r="BH135" s="111"/>
      <c r="BI135" s="15"/>
      <c r="BJ135" s="62" t="s">
        <v>30</v>
      </c>
      <c r="BK135" s="52" t="s">
        <v>31</v>
      </c>
      <c r="BL135" s="88">
        <f t="shared" si="22"/>
        <v>0</v>
      </c>
      <c r="BM135" s="53"/>
      <c r="BN135" s="53"/>
      <c r="BO135" s="112"/>
      <c r="BR135" s="111"/>
      <c r="BS135" s="15"/>
      <c r="BT135" s="62" t="s">
        <v>30</v>
      </c>
      <c r="BU135" s="52" t="s">
        <v>31</v>
      </c>
      <c r="BV135" s="88">
        <f t="shared" si="23"/>
        <v>0</v>
      </c>
      <c r="BW135" s="53"/>
      <c r="BX135" s="53"/>
      <c r="BY135" s="112"/>
      <c r="CB135" s="111"/>
      <c r="CC135" s="15"/>
      <c r="CD135" s="62" t="s">
        <v>30</v>
      </c>
      <c r="CE135" s="52" t="s">
        <v>31</v>
      </c>
      <c r="CF135" s="88">
        <f t="shared" si="24"/>
        <v>0</v>
      </c>
      <c r="CG135" s="53"/>
      <c r="CH135" s="53"/>
      <c r="CI135" s="112"/>
    </row>
    <row r="136" spans="1:87" ht="15" customHeight="1" hidden="1">
      <c r="A136" s="13"/>
      <c r="B136" s="15"/>
      <c r="C136" s="15">
        <v>211</v>
      </c>
      <c r="D136" s="16" t="s">
        <v>64</v>
      </c>
      <c r="E136" s="17"/>
      <c r="F136" s="17"/>
      <c r="G136" s="17"/>
      <c r="H136" s="17"/>
      <c r="J136" s="111"/>
      <c r="K136" s="15"/>
      <c r="L136" s="15">
        <v>211</v>
      </c>
      <c r="M136" s="16" t="s">
        <v>64</v>
      </c>
      <c r="N136" s="2">
        <f t="shared" si="17"/>
        <v>0</v>
      </c>
      <c r="O136" s="17"/>
      <c r="P136" s="17"/>
      <c r="Q136" s="116"/>
      <c r="T136" s="111"/>
      <c r="U136" s="15"/>
      <c r="V136" s="51">
        <v>211</v>
      </c>
      <c r="W136" s="209" t="s">
        <v>64</v>
      </c>
      <c r="X136" s="88">
        <f t="shared" si="40"/>
        <v>0</v>
      </c>
      <c r="Y136" s="53"/>
      <c r="Z136" s="53"/>
      <c r="AA136" s="112"/>
      <c r="AD136" s="111"/>
      <c r="AE136" s="15"/>
      <c r="AF136" s="51">
        <v>211</v>
      </c>
      <c r="AG136" s="52" t="s">
        <v>64</v>
      </c>
      <c r="AH136" s="88">
        <f t="shared" si="19"/>
        <v>0</v>
      </c>
      <c r="AI136" s="53"/>
      <c r="AJ136" s="53"/>
      <c r="AK136" s="112"/>
      <c r="AN136" s="111"/>
      <c r="AO136" s="15"/>
      <c r="AP136" s="51">
        <v>211</v>
      </c>
      <c r="AQ136" s="52" t="s">
        <v>64</v>
      </c>
      <c r="AR136" s="88">
        <f t="shared" si="20"/>
        <v>0</v>
      </c>
      <c r="AS136" s="53"/>
      <c r="AT136" s="53"/>
      <c r="AU136" s="112"/>
      <c r="AX136" s="111"/>
      <c r="AY136" s="15"/>
      <c r="AZ136" s="51">
        <v>211</v>
      </c>
      <c r="BA136" s="52" t="s">
        <v>64</v>
      </c>
      <c r="BB136" s="88">
        <f t="shared" si="21"/>
        <v>0</v>
      </c>
      <c r="BC136" s="53"/>
      <c r="BD136" s="53"/>
      <c r="BE136" s="112"/>
      <c r="BH136" s="111"/>
      <c r="BI136" s="15"/>
      <c r="BJ136" s="51">
        <v>211</v>
      </c>
      <c r="BK136" s="52" t="s">
        <v>64</v>
      </c>
      <c r="BL136" s="88">
        <f t="shared" si="22"/>
        <v>0</v>
      </c>
      <c r="BM136" s="53"/>
      <c r="BN136" s="53"/>
      <c r="BO136" s="112"/>
      <c r="BR136" s="111"/>
      <c r="BS136" s="15"/>
      <c r="BT136" s="51">
        <v>211</v>
      </c>
      <c r="BU136" s="52" t="s">
        <v>64</v>
      </c>
      <c r="BV136" s="88">
        <f t="shared" si="23"/>
        <v>0</v>
      </c>
      <c r="BW136" s="53"/>
      <c r="BX136" s="53"/>
      <c r="BY136" s="112"/>
      <c r="CB136" s="111"/>
      <c r="CC136" s="15"/>
      <c r="CD136" s="51">
        <v>211</v>
      </c>
      <c r="CE136" s="52" t="s">
        <v>64</v>
      </c>
      <c r="CF136" s="88">
        <f t="shared" si="24"/>
        <v>0</v>
      </c>
      <c r="CG136" s="53"/>
      <c r="CH136" s="53"/>
      <c r="CI136" s="112"/>
    </row>
    <row r="137" spans="1:87" ht="15" customHeight="1" hidden="1">
      <c r="A137" s="13"/>
      <c r="B137" s="15"/>
      <c r="C137" s="15">
        <v>213</v>
      </c>
      <c r="D137" s="16" t="s">
        <v>65</v>
      </c>
      <c r="E137" s="17"/>
      <c r="F137" s="17"/>
      <c r="G137" s="17"/>
      <c r="H137" s="17"/>
      <c r="J137" s="111"/>
      <c r="K137" s="15"/>
      <c r="L137" s="15">
        <v>213</v>
      </c>
      <c r="M137" s="16" t="s">
        <v>65</v>
      </c>
      <c r="N137" s="2">
        <f t="shared" si="17"/>
        <v>0</v>
      </c>
      <c r="O137" s="17"/>
      <c r="P137" s="17"/>
      <c r="Q137" s="116"/>
      <c r="T137" s="111"/>
      <c r="U137" s="15"/>
      <c r="V137" s="51">
        <v>213</v>
      </c>
      <c r="W137" s="209" t="s">
        <v>65</v>
      </c>
      <c r="X137" s="88">
        <f t="shared" si="40"/>
        <v>0</v>
      </c>
      <c r="Y137" s="53"/>
      <c r="Z137" s="53"/>
      <c r="AA137" s="112"/>
      <c r="AD137" s="111"/>
      <c r="AE137" s="15"/>
      <c r="AF137" s="51">
        <v>213</v>
      </c>
      <c r="AG137" s="52" t="s">
        <v>65</v>
      </c>
      <c r="AH137" s="88">
        <f t="shared" si="19"/>
        <v>0</v>
      </c>
      <c r="AI137" s="53"/>
      <c r="AJ137" s="53"/>
      <c r="AK137" s="112"/>
      <c r="AN137" s="111"/>
      <c r="AO137" s="15"/>
      <c r="AP137" s="51">
        <v>213</v>
      </c>
      <c r="AQ137" s="52" t="s">
        <v>65</v>
      </c>
      <c r="AR137" s="88">
        <f t="shared" si="20"/>
        <v>0</v>
      </c>
      <c r="AS137" s="53"/>
      <c r="AT137" s="53"/>
      <c r="AU137" s="112"/>
      <c r="AX137" s="111"/>
      <c r="AY137" s="15"/>
      <c r="AZ137" s="51">
        <v>213</v>
      </c>
      <c r="BA137" s="52" t="s">
        <v>65</v>
      </c>
      <c r="BB137" s="88">
        <f t="shared" si="21"/>
        <v>0</v>
      </c>
      <c r="BC137" s="53"/>
      <c r="BD137" s="53"/>
      <c r="BE137" s="112"/>
      <c r="BH137" s="111"/>
      <c r="BI137" s="15"/>
      <c r="BJ137" s="51">
        <v>213</v>
      </c>
      <c r="BK137" s="52" t="s">
        <v>65</v>
      </c>
      <c r="BL137" s="88">
        <f t="shared" si="22"/>
        <v>0</v>
      </c>
      <c r="BM137" s="53"/>
      <c r="BN137" s="53"/>
      <c r="BO137" s="112"/>
      <c r="BR137" s="111"/>
      <c r="BS137" s="15"/>
      <c r="BT137" s="51">
        <v>213</v>
      </c>
      <c r="BU137" s="52" t="s">
        <v>65</v>
      </c>
      <c r="BV137" s="88">
        <f t="shared" si="23"/>
        <v>0</v>
      </c>
      <c r="BW137" s="53"/>
      <c r="BX137" s="53"/>
      <c r="BY137" s="112"/>
      <c r="CB137" s="111"/>
      <c r="CC137" s="15"/>
      <c r="CD137" s="51">
        <v>213</v>
      </c>
      <c r="CE137" s="52" t="s">
        <v>65</v>
      </c>
      <c r="CF137" s="88">
        <f t="shared" si="24"/>
        <v>0</v>
      </c>
      <c r="CG137" s="53"/>
      <c r="CH137" s="53"/>
      <c r="CI137" s="112"/>
    </row>
    <row r="138" spans="1:87" ht="15" customHeight="1" hidden="1">
      <c r="A138" s="13"/>
      <c r="B138" s="15">
        <v>85395</v>
      </c>
      <c r="C138" s="15"/>
      <c r="D138" s="16" t="s">
        <v>60</v>
      </c>
      <c r="E138" s="17">
        <f>SUM(E139)</f>
        <v>0</v>
      </c>
      <c r="F138" s="17"/>
      <c r="G138" s="17"/>
      <c r="H138" s="17">
        <f>SUM(H139)</f>
        <v>0</v>
      </c>
      <c r="J138" s="111"/>
      <c r="K138" s="15">
        <v>85395</v>
      </c>
      <c r="L138" s="15"/>
      <c r="M138" s="16" t="s">
        <v>60</v>
      </c>
      <c r="N138" s="2">
        <f t="shared" si="17"/>
        <v>0</v>
      </c>
      <c r="O138" s="17"/>
      <c r="P138" s="17"/>
      <c r="Q138" s="116">
        <f>SUM(Q139)</f>
        <v>0</v>
      </c>
      <c r="T138" s="111"/>
      <c r="U138" s="15">
        <v>85395</v>
      </c>
      <c r="V138" s="51"/>
      <c r="W138" s="209" t="s">
        <v>60</v>
      </c>
      <c r="X138" s="88">
        <f t="shared" si="40"/>
        <v>0</v>
      </c>
      <c r="Y138" s="53"/>
      <c r="Z138" s="53"/>
      <c r="AA138" s="112">
        <f>SUM(AA139)</f>
        <v>0</v>
      </c>
      <c r="AD138" s="111"/>
      <c r="AE138" s="15">
        <v>85395</v>
      </c>
      <c r="AF138" s="51"/>
      <c r="AG138" s="52" t="s">
        <v>60</v>
      </c>
      <c r="AH138" s="88">
        <f t="shared" si="19"/>
        <v>0</v>
      </c>
      <c r="AI138" s="53"/>
      <c r="AJ138" s="53"/>
      <c r="AK138" s="112">
        <f>SUM(AK139)</f>
        <v>0</v>
      </c>
      <c r="AN138" s="111"/>
      <c r="AO138" s="15">
        <v>85395</v>
      </c>
      <c r="AP138" s="51"/>
      <c r="AQ138" s="52" t="s">
        <v>60</v>
      </c>
      <c r="AR138" s="88">
        <f t="shared" si="20"/>
        <v>0</v>
      </c>
      <c r="AS138" s="53"/>
      <c r="AT138" s="53"/>
      <c r="AU138" s="112">
        <f>SUM(AU139)</f>
        <v>0</v>
      </c>
      <c r="AX138" s="111"/>
      <c r="AY138" s="15">
        <v>85395</v>
      </c>
      <c r="AZ138" s="51"/>
      <c r="BA138" s="52" t="s">
        <v>60</v>
      </c>
      <c r="BB138" s="88">
        <f t="shared" si="21"/>
        <v>0</v>
      </c>
      <c r="BC138" s="53"/>
      <c r="BD138" s="53"/>
      <c r="BE138" s="112">
        <f>SUM(BE139)</f>
        <v>0</v>
      </c>
      <c r="BH138" s="111"/>
      <c r="BI138" s="15">
        <v>85395</v>
      </c>
      <c r="BJ138" s="51"/>
      <c r="BK138" s="52" t="s">
        <v>60</v>
      </c>
      <c r="BL138" s="88">
        <f t="shared" si="22"/>
        <v>0</v>
      </c>
      <c r="BM138" s="53"/>
      <c r="BN138" s="53"/>
      <c r="BO138" s="112">
        <f>SUM(BO139)</f>
        <v>0</v>
      </c>
      <c r="BR138" s="111"/>
      <c r="BS138" s="15">
        <v>85395</v>
      </c>
      <c r="BT138" s="51"/>
      <c r="BU138" s="52" t="s">
        <v>60</v>
      </c>
      <c r="BV138" s="88">
        <f t="shared" si="23"/>
        <v>0</v>
      </c>
      <c r="BW138" s="53"/>
      <c r="BX138" s="53"/>
      <c r="BY138" s="112">
        <f>SUM(BY139)</f>
        <v>0</v>
      </c>
      <c r="CB138" s="111"/>
      <c r="CC138" s="15">
        <v>85395</v>
      </c>
      <c r="CD138" s="51"/>
      <c r="CE138" s="52" t="s">
        <v>60</v>
      </c>
      <c r="CF138" s="88">
        <f t="shared" si="24"/>
        <v>0</v>
      </c>
      <c r="CG138" s="53"/>
      <c r="CH138" s="53"/>
      <c r="CI138" s="112">
        <f>SUM(CI139)</f>
        <v>0</v>
      </c>
    </row>
    <row r="139" spans="1:87" ht="15" customHeight="1" hidden="1" thickBot="1">
      <c r="A139" s="13"/>
      <c r="B139" s="15"/>
      <c r="C139" s="15">
        <v>213</v>
      </c>
      <c r="D139" s="16" t="s">
        <v>65</v>
      </c>
      <c r="E139" s="17"/>
      <c r="F139" s="17"/>
      <c r="G139" s="17"/>
      <c r="H139" s="17"/>
      <c r="J139" s="111"/>
      <c r="K139" s="15"/>
      <c r="L139" s="15">
        <v>213</v>
      </c>
      <c r="M139" s="16" t="s">
        <v>65</v>
      </c>
      <c r="N139" s="99">
        <f t="shared" si="17"/>
        <v>0</v>
      </c>
      <c r="O139" s="17"/>
      <c r="P139" s="17"/>
      <c r="Q139" s="116"/>
      <c r="T139" s="111"/>
      <c r="U139" s="15"/>
      <c r="V139" s="75">
        <v>213</v>
      </c>
      <c r="W139" s="206" t="s">
        <v>65</v>
      </c>
      <c r="X139" s="90">
        <f t="shared" si="40"/>
        <v>0</v>
      </c>
      <c r="Y139" s="58"/>
      <c r="Z139" s="58"/>
      <c r="AA139" s="113"/>
      <c r="AD139" s="111"/>
      <c r="AE139" s="15"/>
      <c r="AF139" s="75">
        <v>213</v>
      </c>
      <c r="AG139" s="68" t="s">
        <v>65</v>
      </c>
      <c r="AH139" s="90">
        <f t="shared" si="19"/>
        <v>0</v>
      </c>
      <c r="AI139" s="58"/>
      <c r="AJ139" s="58"/>
      <c r="AK139" s="113"/>
      <c r="AN139" s="111"/>
      <c r="AO139" s="15"/>
      <c r="AP139" s="75">
        <v>213</v>
      </c>
      <c r="AQ139" s="68" t="s">
        <v>65</v>
      </c>
      <c r="AR139" s="90">
        <f t="shared" si="20"/>
        <v>0</v>
      </c>
      <c r="AS139" s="58"/>
      <c r="AT139" s="58"/>
      <c r="AU139" s="113"/>
      <c r="AX139" s="111"/>
      <c r="AY139" s="15"/>
      <c r="AZ139" s="75">
        <v>213</v>
      </c>
      <c r="BA139" s="68" t="s">
        <v>65</v>
      </c>
      <c r="BB139" s="90">
        <f t="shared" si="21"/>
        <v>0</v>
      </c>
      <c r="BC139" s="58"/>
      <c r="BD139" s="58"/>
      <c r="BE139" s="113"/>
      <c r="BH139" s="111"/>
      <c r="BI139" s="15"/>
      <c r="BJ139" s="75">
        <v>213</v>
      </c>
      <c r="BK139" s="68" t="s">
        <v>65</v>
      </c>
      <c r="BL139" s="90">
        <f t="shared" si="22"/>
        <v>0</v>
      </c>
      <c r="BM139" s="58"/>
      <c r="BN139" s="58"/>
      <c r="BO139" s="113"/>
      <c r="BR139" s="111"/>
      <c r="BS139" s="15"/>
      <c r="BT139" s="75">
        <v>213</v>
      </c>
      <c r="BU139" s="68" t="s">
        <v>65</v>
      </c>
      <c r="BV139" s="90">
        <f t="shared" si="23"/>
        <v>0</v>
      </c>
      <c r="BW139" s="58"/>
      <c r="BX139" s="58"/>
      <c r="BY139" s="113"/>
      <c r="CB139" s="111"/>
      <c r="CC139" s="15"/>
      <c r="CD139" s="75">
        <v>213</v>
      </c>
      <c r="CE139" s="68" t="s">
        <v>65</v>
      </c>
      <c r="CF139" s="90">
        <f t="shared" si="24"/>
        <v>0</v>
      </c>
      <c r="CG139" s="58"/>
      <c r="CH139" s="58"/>
      <c r="CI139" s="113"/>
    </row>
    <row r="140" spans="1:87" ht="18" customHeight="1" thickBot="1">
      <c r="A140" s="10">
        <v>854</v>
      </c>
      <c r="B140" s="22"/>
      <c r="C140" s="22"/>
      <c r="D140" s="23" t="s">
        <v>54</v>
      </c>
      <c r="E140" s="2">
        <f>E141+E151+E154</f>
        <v>127533</v>
      </c>
      <c r="F140" s="2"/>
      <c r="G140" s="2"/>
      <c r="H140" s="2">
        <f>SUM(H141,H151,H154,H147)</f>
        <v>127332</v>
      </c>
      <c r="J140" s="82">
        <v>854</v>
      </c>
      <c r="K140" s="78"/>
      <c r="L140" s="78"/>
      <c r="M140" s="79" t="s">
        <v>54</v>
      </c>
      <c r="N140" s="80">
        <f t="shared" si="17"/>
        <v>127332</v>
      </c>
      <c r="O140" s="80">
        <f>SUM(O141,O147,O151,O154)</f>
        <v>4000</v>
      </c>
      <c r="P140" s="80">
        <f>SUM(P141,P147,P151,P154)</f>
        <v>0</v>
      </c>
      <c r="Q140" s="81">
        <f>SUM(Q141,Q151,Q154,Q147)</f>
        <v>131332</v>
      </c>
      <c r="T140" s="82">
        <v>854</v>
      </c>
      <c r="U140" s="78"/>
      <c r="V140" s="78"/>
      <c r="W140" s="205" t="s">
        <v>54</v>
      </c>
      <c r="X140" s="80">
        <f>SUM(X141,X149,X151,X154,X157)</f>
        <v>311222</v>
      </c>
      <c r="Y140" s="80">
        <f>SUM(Y141,Y149,Y151,Y154,Y157)</f>
        <v>133500</v>
      </c>
      <c r="Z140" s="80"/>
      <c r="AA140" s="81">
        <f>SUM(AA141,AA149,AA151,AA154,AA157)</f>
        <v>444722</v>
      </c>
      <c r="AD140" s="82">
        <v>854</v>
      </c>
      <c r="AE140" s="78"/>
      <c r="AF140" s="78"/>
      <c r="AG140" s="79" t="s">
        <v>54</v>
      </c>
      <c r="AH140" s="80">
        <f t="shared" si="19"/>
        <v>444722</v>
      </c>
      <c r="AI140" s="80">
        <f>SUM(AI141,AI147,AI151,AI154)</f>
        <v>0</v>
      </c>
      <c r="AJ140" s="80">
        <f>SUM(AJ141,AJ147,AJ151,AJ154)</f>
        <v>0</v>
      </c>
      <c r="AK140" s="81" t="e">
        <f>SUM(AK141,AK151,AK154,AK147)</f>
        <v>#REF!</v>
      </c>
      <c r="AN140" s="82">
        <v>854</v>
      </c>
      <c r="AO140" s="78"/>
      <c r="AP140" s="78"/>
      <c r="AQ140" s="79" t="s">
        <v>54</v>
      </c>
      <c r="AR140" s="80" t="e">
        <f t="shared" si="20"/>
        <v>#REF!</v>
      </c>
      <c r="AS140" s="80">
        <f>SUM(AS141,AS147,AS151,AS154)</f>
        <v>0</v>
      </c>
      <c r="AT140" s="80">
        <f>SUM(AT141,AT147,AT151,AT154)</f>
        <v>0</v>
      </c>
      <c r="AU140" s="81" t="e">
        <f>SUM(AU141,AU151,AU154,AU147)</f>
        <v>#REF!</v>
      </c>
      <c r="AX140" s="82">
        <v>854</v>
      </c>
      <c r="AY140" s="78"/>
      <c r="AZ140" s="78"/>
      <c r="BA140" s="79" t="s">
        <v>54</v>
      </c>
      <c r="BB140" s="80" t="e">
        <f t="shared" si="21"/>
        <v>#REF!</v>
      </c>
      <c r="BC140" s="80">
        <f>SUM(BC141,BC147,BC151,BC154)</f>
        <v>0</v>
      </c>
      <c r="BD140" s="80">
        <f>SUM(BD141,BD147,BD151,BD154)</f>
        <v>0</v>
      </c>
      <c r="BE140" s="81" t="e">
        <f>SUM(BE141,BE151,BE154,BE147)</f>
        <v>#REF!</v>
      </c>
      <c r="BH140" s="82">
        <v>854</v>
      </c>
      <c r="BI140" s="78"/>
      <c r="BJ140" s="78"/>
      <c r="BK140" s="79" t="s">
        <v>54</v>
      </c>
      <c r="BL140" s="80" t="e">
        <f t="shared" si="22"/>
        <v>#REF!</v>
      </c>
      <c r="BM140" s="80">
        <f>SUM(BM141,BM147,BM151,BM154)</f>
        <v>0</v>
      </c>
      <c r="BN140" s="80">
        <f>SUM(BN141,BN147,BN151,BN154)</f>
        <v>0</v>
      </c>
      <c r="BO140" s="81" t="e">
        <f>SUM(BO141,BO151,BO154,BO147)</f>
        <v>#REF!</v>
      </c>
      <c r="BR140" s="82">
        <v>854</v>
      </c>
      <c r="BS140" s="78"/>
      <c r="BT140" s="78"/>
      <c r="BU140" s="79" t="s">
        <v>54</v>
      </c>
      <c r="BV140" s="80" t="e">
        <f t="shared" si="23"/>
        <v>#REF!</v>
      </c>
      <c r="BW140" s="80">
        <f>SUM(BW141,BW147,BW151,BW154)</f>
        <v>0</v>
      </c>
      <c r="BX140" s="80">
        <f>SUM(BX141,BX147,BX151,BX154)</f>
        <v>0</v>
      </c>
      <c r="BY140" s="81" t="e">
        <f>SUM(BY141,BY151,BY154,BY147)</f>
        <v>#REF!</v>
      </c>
      <c r="CB140" s="82">
        <v>854</v>
      </c>
      <c r="CC140" s="78"/>
      <c r="CD140" s="78"/>
      <c r="CE140" s="79" t="s">
        <v>54</v>
      </c>
      <c r="CF140" s="80" t="e">
        <f t="shared" si="24"/>
        <v>#REF!</v>
      </c>
      <c r="CG140" s="80">
        <f>SUM(CG141,CG147,CG151,CG154)</f>
        <v>0</v>
      </c>
      <c r="CH140" s="80">
        <f>SUM(CH141,CH147,CH151,CH154)</f>
        <v>0</v>
      </c>
      <c r="CI140" s="81" t="e">
        <f>SUM(CI141,CI151,CI154,CI147)</f>
        <v>#REF!</v>
      </c>
    </row>
    <row r="141" spans="1:87" ht="30.75" customHeight="1">
      <c r="A141" s="13"/>
      <c r="B141" s="15">
        <v>85403</v>
      </c>
      <c r="C141" s="15"/>
      <c r="D141" s="16" t="s">
        <v>55</v>
      </c>
      <c r="E141" s="17">
        <f>E144+E145</f>
        <v>29514</v>
      </c>
      <c r="F141" s="17"/>
      <c r="G141" s="17"/>
      <c r="H141" s="17">
        <f>SUM(H144:H146)</f>
        <v>29514</v>
      </c>
      <c r="J141" s="111"/>
      <c r="K141" s="122">
        <v>85403</v>
      </c>
      <c r="L141" s="122"/>
      <c r="M141" s="123" t="s">
        <v>55</v>
      </c>
      <c r="N141" s="124">
        <f t="shared" si="17"/>
        <v>29514</v>
      </c>
      <c r="O141" s="125">
        <f>SUM(O144:O146)</f>
        <v>0</v>
      </c>
      <c r="P141" s="125">
        <f>SUM(P144:P146)</f>
        <v>0</v>
      </c>
      <c r="Q141" s="126">
        <f>SUM(Q144:Q146)</f>
        <v>29514</v>
      </c>
      <c r="T141" s="111"/>
      <c r="U141" s="122">
        <v>85403</v>
      </c>
      <c r="V141" s="122"/>
      <c r="W141" s="202" t="s">
        <v>55</v>
      </c>
      <c r="X141" s="124">
        <f>SUM(X142:X145)</f>
        <v>29313</v>
      </c>
      <c r="Y141" s="124">
        <f>SUM(Y142:Y145)</f>
        <v>17500</v>
      </c>
      <c r="Z141" s="124"/>
      <c r="AA141" s="222">
        <f>SUM(AA142:AA145)</f>
        <v>46813</v>
      </c>
      <c r="AD141" s="111"/>
      <c r="AE141" s="122">
        <v>85403</v>
      </c>
      <c r="AF141" s="122"/>
      <c r="AG141" s="123" t="s">
        <v>55</v>
      </c>
      <c r="AH141" s="124">
        <f t="shared" si="19"/>
        <v>46813</v>
      </c>
      <c r="AI141" s="125">
        <f>SUM(AI144:AI146)</f>
        <v>0</v>
      </c>
      <c r="AJ141" s="125">
        <f>SUM(AJ144:AJ146)</f>
        <v>0</v>
      </c>
      <c r="AK141" s="126">
        <f>SUM(AK144:AK146)</f>
        <v>45014</v>
      </c>
      <c r="AN141" s="111"/>
      <c r="AO141" s="122">
        <v>85403</v>
      </c>
      <c r="AP141" s="122"/>
      <c r="AQ141" s="123" t="s">
        <v>55</v>
      </c>
      <c r="AR141" s="124">
        <f t="shared" si="20"/>
        <v>45014</v>
      </c>
      <c r="AS141" s="125">
        <f>SUM(AS144:AS146)</f>
        <v>0</v>
      </c>
      <c r="AT141" s="125">
        <f>SUM(AT144:AT146)</f>
        <v>0</v>
      </c>
      <c r="AU141" s="126">
        <f>SUM(AU144:AU146)</f>
        <v>45014</v>
      </c>
      <c r="AX141" s="111"/>
      <c r="AY141" s="122">
        <v>85403</v>
      </c>
      <c r="AZ141" s="122"/>
      <c r="BA141" s="123" t="s">
        <v>55</v>
      </c>
      <c r="BB141" s="124">
        <f t="shared" si="21"/>
        <v>45014</v>
      </c>
      <c r="BC141" s="125">
        <f>SUM(BC144:BC146)</f>
        <v>0</v>
      </c>
      <c r="BD141" s="125">
        <f>SUM(BD144:BD146)</f>
        <v>0</v>
      </c>
      <c r="BE141" s="126">
        <f>SUM(BE144:BE146)</f>
        <v>45014</v>
      </c>
      <c r="BH141" s="111"/>
      <c r="BI141" s="122">
        <v>85403</v>
      </c>
      <c r="BJ141" s="122"/>
      <c r="BK141" s="123" t="s">
        <v>55</v>
      </c>
      <c r="BL141" s="124">
        <f t="shared" si="22"/>
        <v>45014</v>
      </c>
      <c r="BM141" s="125">
        <f>SUM(BM144:BM146)</f>
        <v>0</v>
      </c>
      <c r="BN141" s="125">
        <f>SUM(BN144:BN146)</f>
        <v>0</v>
      </c>
      <c r="BO141" s="126">
        <f>SUM(BO144:BO146)</f>
        <v>45014</v>
      </c>
      <c r="BR141" s="111"/>
      <c r="BS141" s="122">
        <v>85403</v>
      </c>
      <c r="BT141" s="122"/>
      <c r="BU141" s="123" t="s">
        <v>55</v>
      </c>
      <c r="BV141" s="124">
        <f t="shared" si="23"/>
        <v>45014</v>
      </c>
      <c r="BW141" s="125">
        <f>SUM(BW144:BW146)</f>
        <v>0</v>
      </c>
      <c r="BX141" s="125">
        <f>SUM(BX144:BX146)</f>
        <v>0</v>
      </c>
      <c r="BY141" s="126">
        <f>SUM(BY144:BY146)</f>
        <v>45014</v>
      </c>
      <c r="CB141" s="111"/>
      <c r="CC141" s="122">
        <v>85403</v>
      </c>
      <c r="CD141" s="122"/>
      <c r="CE141" s="123" t="s">
        <v>55</v>
      </c>
      <c r="CF141" s="124">
        <f t="shared" si="24"/>
        <v>45014</v>
      </c>
      <c r="CG141" s="125">
        <f>SUM(CG144:CG146)</f>
        <v>0</v>
      </c>
      <c r="CH141" s="125">
        <f>SUM(CH144:CH146)</f>
        <v>0</v>
      </c>
      <c r="CI141" s="126">
        <f>SUM(CI144:CI146)</f>
        <v>45014</v>
      </c>
    </row>
    <row r="142" spans="1:87" ht="24" customHeight="1">
      <c r="A142" s="13"/>
      <c r="B142" s="15"/>
      <c r="C142" s="62" t="s">
        <v>78</v>
      </c>
      <c r="D142" s="52" t="s">
        <v>27</v>
      </c>
      <c r="E142" s="53">
        <v>199</v>
      </c>
      <c r="F142" s="53"/>
      <c r="G142" s="53"/>
      <c r="H142" s="53">
        <f>SUM(E142,F142)-G142</f>
        <v>199</v>
      </c>
      <c r="J142" s="111"/>
      <c r="K142" s="15"/>
      <c r="L142" s="46" t="s">
        <v>78</v>
      </c>
      <c r="M142" s="32" t="s">
        <v>27</v>
      </c>
      <c r="N142" s="71">
        <f>SUM(H142)</f>
        <v>199</v>
      </c>
      <c r="O142" s="1"/>
      <c r="P142" s="1"/>
      <c r="Q142" s="138">
        <f>SUM(N142,O142)-P142</f>
        <v>199</v>
      </c>
      <c r="T142" s="111"/>
      <c r="U142" s="15"/>
      <c r="V142" s="46" t="s">
        <v>78</v>
      </c>
      <c r="W142" s="204" t="s">
        <v>27</v>
      </c>
      <c r="X142" s="71">
        <f>SUM(Q142)</f>
        <v>199</v>
      </c>
      <c r="Y142" s="1">
        <v>48</v>
      </c>
      <c r="Z142" s="1"/>
      <c r="AA142" s="138">
        <f>SUM(X142,Y142)-Z142</f>
        <v>247</v>
      </c>
      <c r="AD142" s="111"/>
      <c r="AE142" s="15"/>
      <c r="AF142" s="69" t="s">
        <v>78</v>
      </c>
      <c r="AG142" s="60" t="s">
        <v>27</v>
      </c>
      <c r="AH142" s="127">
        <f>SUM(AA142)</f>
        <v>247</v>
      </c>
      <c r="AI142" s="61"/>
      <c r="AJ142" s="61"/>
      <c r="AK142" s="114">
        <f>SUM(AH142,AI142)-AJ142</f>
        <v>247</v>
      </c>
      <c r="AN142" s="111"/>
      <c r="AO142" s="15"/>
      <c r="AP142" s="69" t="s">
        <v>78</v>
      </c>
      <c r="AQ142" s="60" t="s">
        <v>27</v>
      </c>
      <c r="AR142" s="127">
        <f>SUM(AK142)</f>
        <v>247</v>
      </c>
      <c r="AS142" s="61"/>
      <c r="AT142" s="61"/>
      <c r="AU142" s="114">
        <f>SUM(AR142,AS142)-AT142</f>
        <v>247</v>
      </c>
      <c r="AX142" s="111"/>
      <c r="AY142" s="15"/>
      <c r="AZ142" s="69" t="s">
        <v>78</v>
      </c>
      <c r="BA142" s="60" t="s">
        <v>27</v>
      </c>
      <c r="BB142" s="127">
        <f>SUM(AU142)</f>
        <v>247</v>
      </c>
      <c r="BC142" s="61"/>
      <c r="BD142" s="61"/>
      <c r="BE142" s="114">
        <f>SUM(BB142,BC142)-BD142</f>
        <v>247</v>
      </c>
      <c r="BH142" s="111"/>
      <c r="BI142" s="15"/>
      <c r="BJ142" s="69" t="s">
        <v>78</v>
      </c>
      <c r="BK142" s="60" t="s">
        <v>27</v>
      </c>
      <c r="BL142" s="127">
        <f>SUM(BE142)</f>
        <v>247</v>
      </c>
      <c r="BM142" s="61"/>
      <c r="BN142" s="61"/>
      <c r="BO142" s="114">
        <f>SUM(BL142,BM142)-BN142</f>
        <v>247</v>
      </c>
      <c r="BR142" s="111"/>
      <c r="BS142" s="15"/>
      <c r="BT142" s="69" t="s">
        <v>78</v>
      </c>
      <c r="BU142" s="60" t="s">
        <v>27</v>
      </c>
      <c r="BV142" s="127">
        <f>SUM(BO142)</f>
        <v>247</v>
      </c>
      <c r="BW142" s="61"/>
      <c r="BX142" s="61"/>
      <c r="BY142" s="114">
        <f>SUM(BV142,BW142)-BX142</f>
        <v>247</v>
      </c>
      <c r="CB142" s="111"/>
      <c r="CC142" s="15"/>
      <c r="CD142" s="69" t="s">
        <v>78</v>
      </c>
      <c r="CE142" s="60" t="s">
        <v>27</v>
      </c>
      <c r="CF142" s="127">
        <f>SUM(BY142)</f>
        <v>247</v>
      </c>
      <c r="CG142" s="61"/>
      <c r="CH142" s="61"/>
      <c r="CI142" s="114">
        <f>SUM(CF142,CG142)-CH142</f>
        <v>247</v>
      </c>
    </row>
    <row r="143" spans="1:87" ht="55.5" customHeight="1">
      <c r="A143" s="13"/>
      <c r="B143" s="15"/>
      <c r="C143" s="15"/>
      <c r="D143" s="16"/>
      <c r="E143" s="17"/>
      <c r="F143" s="17"/>
      <c r="G143" s="17"/>
      <c r="H143" s="17"/>
      <c r="J143" s="111"/>
      <c r="K143" s="15"/>
      <c r="L143" s="33"/>
      <c r="M143" s="44"/>
      <c r="N143" s="72"/>
      <c r="O143" s="45"/>
      <c r="P143" s="45"/>
      <c r="Q143" s="121"/>
      <c r="T143" s="111"/>
      <c r="U143" s="15"/>
      <c r="V143" s="46" t="s">
        <v>77</v>
      </c>
      <c r="W143" s="204" t="s">
        <v>48</v>
      </c>
      <c r="X143" s="72"/>
      <c r="Y143" s="45">
        <v>1552</v>
      </c>
      <c r="Z143" s="45"/>
      <c r="AA143" s="138">
        <f>SUM(X143,Y143)-Z143</f>
        <v>1552</v>
      </c>
      <c r="AD143" s="111"/>
      <c r="AE143" s="15"/>
      <c r="AF143" s="15"/>
      <c r="AG143" s="16"/>
      <c r="AH143" s="86"/>
      <c r="AI143" s="17"/>
      <c r="AJ143" s="17"/>
      <c r="AK143" s="116"/>
      <c r="AN143" s="111"/>
      <c r="AO143" s="15"/>
      <c r="AP143" s="15"/>
      <c r="AQ143" s="16"/>
      <c r="AR143" s="86"/>
      <c r="AS143" s="17"/>
      <c r="AT143" s="17"/>
      <c r="AU143" s="116"/>
      <c r="AX143" s="111"/>
      <c r="AY143" s="15"/>
      <c r="AZ143" s="15"/>
      <c r="BA143" s="16"/>
      <c r="BB143" s="86"/>
      <c r="BC143" s="17"/>
      <c r="BD143" s="17"/>
      <c r="BE143" s="116"/>
      <c r="BH143" s="111"/>
      <c r="BI143" s="15"/>
      <c r="BJ143" s="15"/>
      <c r="BK143" s="16"/>
      <c r="BL143" s="86"/>
      <c r="BM143" s="17"/>
      <c r="BN143" s="17"/>
      <c r="BO143" s="116"/>
      <c r="BR143" s="111"/>
      <c r="BS143" s="15"/>
      <c r="BT143" s="15"/>
      <c r="BU143" s="16"/>
      <c r="BV143" s="86"/>
      <c r="BW143" s="17"/>
      <c r="BX143" s="17"/>
      <c r="BY143" s="116"/>
      <c r="CB143" s="111"/>
      <c r="CC143" s="15"/>
      <c r="CD143" s="15"/>
      <c r="CE143" s="16"/>
      <c r="CF143" s="86"/>
      <c r="CG143" s="17"/>
      <c r="CH143" s="17"/>
      <c r="CI143" s="116"/>
    </row>
    <row r="144" spans="1:87" ht="16.5" customHeight="1">
      <c r="A144" s="13"/>
      <c r="B144" s="15"/>
      <c r="C144" s="62" t="s">
        <v>79</v>
      </c>
      <c r="D144" s="52" t="s">
        <v>46</v>
      </c>
      <c r="E144" s="53">
        <v>29114</v>
      </c>
      <c r="F144" s="53"/>
      <c r="G144" s="53"/>
      <c r="H144" s="53">
        <f>SUM(E144,F144)-G144</f>
        <v>29114</v>
      </c>
      <c r="J144" s="111"/>
      <c r="K144" s="15"/>
      <c r="L144" s="46" t="s">
        <v>79</v>
      </c>
      <c r="M144" s="32" t="s">
        <v>46</v>
      </c>
      <c r="N144" s="71">
        <f>SUM(H144)</f>
        <v>29114</v>
      </c>
      <c r="O144" s="1"/>
      <c r="P144" s="1"/>
      <c r="Q144" s="138">
        <f>SUM(N144,O144)-P144</f>
        <v>29114</v>
      </c>
      <c r="T144" s="111"/>
      <c r="U144" s="15"/>
      <c r="V144" s="46" t="s">
        <v>79</v>
      </c>
      <c r="W144" s="204" t="s">
        <v>46</v>
      </c>
      <c r="X144" s="71">
        <f>SUM(Q144)</f>
        <v>29114</v>
      </c>
      <c r="Y144" s="1">
        <v>6591</v>
      </c>
      <c r="Z144" s="1"/>
      <c r="AA144" s="138">
        <f>SUM(X144,Y144)-Z144</f>
        <v>35705</v>
      </c>
      <c r="AD144" s="111"/>
      <c r="AE144" s="15"/>
      <c r="AF144" s="62" t="s">
        <v>79</v>
      </c>
      <c r="AG144" s="52" t="s">
        <v>46</v>
      </c>
      <c r="AH144" s="74">
        <f>SUM(AA144)</f>
        <v>35705</v>
      </c>
      <c r="AI144" s="53"/>
      <c r="AJ144" s="53"/>
      <c r="AK144" s="112">
        <f>SUM(AH144,AI144)-AJ144</f>
        <v>35705</v>
      </c>
      <c r="AN144" s="111"/>
      <c r="AO144" s="15"/>
      <c r="AP144" s="62" t="s">
        <v>79</v>
      </c>
      <c r="AQ144" s="52" t="s">
        <v>46</v>
      </c>
      <c r="AR144" s="74">
        <f>SUM(AK144)</f>
        <v>35705</v>
      </c>
      <c r="AS144" s="53"/>
      <c r="AT144" s="53"/>
      <c r="AU144" s="112">
        <f>SUM(AR144,AS144)-AT144</f>
        <v>35705</v>
      </c>
      <c r="AX144" s="111"/>
      <c r="AY144" s="15"/>
      <c r="AZ144" s="62" t="s">
        <v>79</v>
      </c>
      <c r="BA144" s="52" t="s">
        <v>46</v>
      </c>
      <c r="BB144" s="74">
        <f>SUM(AU144)</f>
        <v>35705</v>
      </c>
      <c r="BC144" s="53"/>
      <c r="BD144" s="53"/>
      <c r="BE144" s="112">
        <f>SUM(BB144,BC144)-BD144</f>
        <v>35705</v>
      </c>
      <c r="BH144" s="111"/>
      <c r="BI144" s="15"/>
      <c r="BJ144" s="62" t="s">
        <v>79</v>
      </c>
      <c r="BK144" s="52" t="s">
        <v>46</v>
      </c>
      <c r="BL144" s="74">
        <f>SUM(BE144)</f>
        <v>35705</v>
      </c>
      <c r="BM144" s="53"/>
      <c r="BN144" s="53"/>
      <c r="BO144" s="112">
        <f>SUM(BL144,BM144)-BN144</f>
        <v>35705</v>
      </c>
      <c r="BR144" s="111"/>
      <c r="BS144" s="15"/>
      <c r="BT144" s="62" t="s">
        <v>79</v>
      </c>
      <c r="BU144" s="52" t="s">
        <v>46</v>
      </c>
      <c r="BV144" s="74">
        <f>SUM(BO144)</f>
        <v>35705</v>
      </c>
      <c r="BW144" s="53"/>
      <c r="BX144" s="53"/>
      <c r="BY144" s="112">
        <f>SUM(BV144,BW144)-BX144</f>
        <v>35705</v>
      </c>
      <c r="CB144" s="111"/>
      <c r="CC144" s="15"/>
      <c r="CD144" s="62" t="s">
        <v>79</v>
      </c>
      <c r="CE144" s="52" t="s">
        <v>46</v>
      </c>
      <c r="CF144" s="74">
        <f>SUM(BY144)</f>
        <v>35705</v>
      </c>
      <c r="CG144" s="53"/>
      <c r="CH144" s="53"/>
      <c r="CI144" s="112">
        <f>SUM(CF144,CG144)-CH144</f>
        <v>35705</v>
      </c>
    </row>
    <row r="145" spans="1:87" ht="18.75" customHeight="1">
      <c r="A145" s="13"/>
      <c r="B145" s="15"/>
      <c r="C145" s="67" t="s">
        <v>80</v>
      </c>
      <c r="D145" s="68" t="s">
        <v>31</v>
      </c>
      <c r="E145" s="58">
        <v>400</v>
      </c>
      <c r="F145" s="58"/>
      <c r="G145" s="58"/>
      <c r="H145" s="58">
        <f>SUM(E145,F145)-G145</f>
        <v>400</v>
      </c>
      <c r="J145" s="111"/>
      <c r="K145" s="15"/>
      <c r="L145" s="14" t="s">
        <v>80</v>
      </c>
      <c r="M145" s="16" t="s">
        <v>31</v>
      </c>
      <c r="N145" s="72">
        <f>SUM(H145)</f>
        <v>400</v>
      </c>
      <c r="O145" s="17"/>
      <c r="P145" s="17"/>
      <c r="Q145" s="116">
        <f>SUM(N145,O145)-P145</f>
        <v>400</v>
      </c>
      <c r="T145" s="111"/>
      <c r="U145" s="15"/>
      <c r="V145" s="69" t="s">
        <v>80</v>
      </c>
      <c r="W145" s="208" t="s">
        <v>31</v>
      </c>
      <c r="X145" s="127"/>
      <c r="Y145" s="61">
        <v>9309</v>
      </c>
      <c r="Z145" s="61"/>
      <c r="AA145" s="114">
        <f>SUM(X145,Y145)-Z145</f>
        <v>9309</v>
      </c>
      <c r="AD145" s="111"/>
      <c r="AE145" s="15"/>
      <c r="AF145" s="62" t="s">
        <v>80</v>
      </c>
      <c r="AG145" s="52" t="s">
        <v>31</v>
      </c>
      <c r="AH145" s="74">
        <f>SUM(AA145)</f>
        <v>9309</v>
      </c>
      <c r="AI145" s="53"/>
      <c r="AJ145" s="53"/>
      <c r="AK145" s="112">
        <f>SUM(AH145,AI145)-AJ145</f>
        <v>9309</v>
      </c>
      <c r="AN145" s="111"/>
      <c r="AO145" s="15"/>
      <c r="AP145" s="62" t="s">
        <v>80</v>
      </c>
      <c r="AQ145" s="52" t="s">
        <v>31</v>
      </c>
      <c r="AR145" s="74">
        <f>SUM(AK145)</f>
        <v>9309</v>
      </c>
      <c r="AS145" s="53"/>
      <c r="AT145" s="53"/>
      <c r="AU145" s="112">
        <f>SUM(AR145,AS145)-AT145</f>
        <v>9309</v>
      </c>
      <c r="AX145" s="111"/>
      <c r="AY145" s="15"/>
      <c r="AZ145" s="62" t="s">
        <v>80</v>
      </c>
      <c r="BA145" s="52" t="s">
        <v>31</v>
      </c>
      <c r="BB145" s="74">
        <f>SUM(AU145)</f>
        <v>9309</v>
      </c>
      <c r="BC145" s="53"/>
      <c r="BD145" s="53"/>
      <c r="BE145" s="112">
        <f>SUM(BB145,BC145)-BD145</f>
        <v>9309</v>
      </c>
      <c r="BH145" s="111"/>
      <c r="BI145" s="15"/>
      <c r="BJ145" s="62" t="s">
        <v>80</v>
      </c>
      <c r="BK145" s="52" t="s">
        <v>31</v>
      </c>
      <c r="BL145" s="74">
        <f>SUM(BE145)</f>
        <v>9309</v>
      </c>
      <c r="BM145" s="53"/>
      <c r="BN145" s="53"/>
      <c r="BO145" s="112">
        <f>SUM(BL145,BM145)-BN145</f>
        <v>9309</v>
      </c>
      <c r="BR145" s="111"/>
      <c r="BS145" s="15"/>
      <c r="BT145" s="62" t="s">
        <v>80</v>
      </c>
      <c r="BU145" s="52" t="s">
        <v>31</v>
      </c>
      <c r="BV145" s="74">
        <f>SUM(BO145)</f>
        <v>9309</v>
      </c>
      <c r="BW145" s="53"/>
      <c r="BX145" s="53"/>
      <c r="BY145" s="112">
        <f>SUM(BV145,BW145)-BX145</f>
        <v>9309</v>
      </c>
      <c r="CB145" s="111"/>
      <c r="CC145" s="15"/>
      <c r="CD145" s="62" t="s">
        <v>80</v>
      </c>
      <c r="CE145" s="52" t="s">
        <v>31</v>
      </c>
      <c r="CF145" s="74">
        <f>SUM(BY145)</f>
        <v>9309</v>
      </c>
      <c r="CG145" s="53"/>
      <c r="CH145" s="53"/>
      <c r="CI145" s="112">
        <f>SUM(CF145,CG145)-CH145</f>
        <v>9309</v>
      </c>
    </row>
    <row r="146" spans="1:87" ht="25.5" customHeight="1" hidden="1">
      <c r="A146" s="13"/>
      <c r="B146" s="15"/>
      <c r="C146" s="62" t="s">
        <v>28</v>
      </c>
      <c r="D146" s="52" t="s">
        <v>29</v>
      </c>
      <c r="E146" s="53"/>
      <c r="F146" s="53"/>
      <c r="G146" s="53"/>
      <c r="H146" s="53"/>
      <c r="J146" s="111"/>
      <c r="K146" s="15"/>
      <c r="L146" s="46" t="s">
        <v>81</v>
      </c>
      <c r="M146" s="32" t="s">
        <v>29</v>
      </c>
      <c r="N146" s="71">
        <f t="shared" si="17"/>
        <v>0</v>
      </c>
      <c r="O146" s="1"/>
      <c r="P146" s="1"/>
      <c r="Q146" s="138"/>
      <c r="T146" s="111"/>
      <c r="U146" s="15"/>
      <c r="V146" s="14" t="s">
        <v>28</v>
      </c>
      <c r="W146" s="203" t="s">
        <v>29</v>
      </c>
      <c r="X146" s="86">
        <f>SUM(Q146)</f>
        <v>0</v>
      </c>
      <c r="Y146" s="17"/>
      <c r="Z146" s="17"/>
      <c r="AA146" s="116"/>
      <c r="AD146" s="111"/>
      <c r="AE146" s="15"/>
      <c r="AF146" s="67" t="s">
        <v>28</v>
      </c>
      <c r="AG146" s="68" t="s">
        <v>29</v>
      </c>
      <c r="AH146" s="76">
        <f t="shared" si="19"/>
        <v>0</v>
      </c>
      <c r="AI146" s="58"/>
      <c r="AJ146" s="58"/>
      <c r="AK146" s="113"/>
      <c r="AN146" s="111"/>
      <c r="AO146" s="15"/>
      <c r="AP146" s="67" t="s">
        <v>28</v>
      </c>
      <c r="AQ146" s="68" t="s">
        <v>29</v>
      </c>
      <c r="AR146" s="76">
        <f t="shared" si="20"/>
        <v>0</v>
      </c>
      <c r="AS146" s="58"/>
      <c r="AT146" s="58"/>
      <c r="AU146" s="113"/>
      <c r="AX146" s="111"/>
      <c r="AY146" s="15"/>
      <c r="AZ146" s="67" t="s">
        <v>28</v>
      </c>
      <c r="BA146" s="68" t="s">
        <v>29</v>
      </c>
      <c r="BB146" s="76">
        <f t="shared" si="21"/>
        <v>0</v>
      </c>
      <c r="BC146" s="58"/>
      <c r="BD146" s="58"/>
      <c r="BE146" s="113"/>
      <c r="BH146" s="111"/>
      <c r="BI146" s="15"/>
      <c r="BJ146" s="67" t="s">
        <v>28</v>
      </c>
      <c r="BK146" s="68" t="s">
        <v>29</v>
      </c>
      <c r="BL146" s="76">
        <f t="shared" si="22"/>
        <v>0</v>
      </c>
      <c r="BM146" s="58"/>
      <c r="BN146" s="58"/>
      <c r="BO146" s="113"/>
      <c r="BR146" s="111"/>
      <c r="BS146" s="15"/>
      <c r="BT146" s="67" t="s">
        <v>28</v>
      </c>
      <c r="BU146" s="68" t="s">
        <v>29</v>
      </c>
      <c r="BV146" s="76">
        <f t="shared" si="23"/>
        <v>0</v>
      </c>
      <c r="BW146" s="58"/>
      <c r="BX146" s="58"/>
      <c r="BY146" s="113"/>
      <c r="CB146" s="111"/>
      <c r="CC146" s="15"/>
      <c r="CD146" s="67" t="s">
        <v>28</v>
      </c>
      <c r="CE146" s="68" t="s">
        <v>29</v>
      </c>
      <c r="CF146" s="76">
        <f t="shared" si="24"/>
        <v>0</v>
      </c>
      <c r="CG146" s="58"/>
      <c r="CH146" s="58"/>
      <c r="CI146" s="113"/>
    </row>
    <row r="147" spans="1:87" ht="39" customHeight="1" hidden="1">
      <c r="A147" s="13"/>
      <c r="B147" s="15">
        <v>85406</v>
      </c>
      <c r="C147" s="62"/>
      <c r="D147" s="52" t="s">
        <v>59</v>
      </c>
      <c r="E147" s="53">
        <f>SUM(E148)</f>
        <v>0</v>
      </c>
      <c r="F147" s="53"/>
      <c r="G147" s="53"/>
      <c r="H147" s="53">
        <f>SUM(H148)</f>
        <v>0</v>
      </c>
      <c r="J147" s="111"/>
      <c r="K147" s="29">
        <v>85406</v>
      </c>
      <c r="L147" s="46"/>
      <c r="M147" s="32" t="s">
        <v>59</v>
      </c>
      <c r="N147" s="71">
        <f t="shared" si="17"/>
        <v>0</v>
      </c>
      <c r="O147" s="1">
        <f>SUM(O148)</f>
        <v>0</v>
      </c>
      <c r="P147" s="1">
        <f>SUM(P148)</f>
        <v>0</v>
      </c>
      <c r="Q147" s="138">
        <f>SUM(Q148)</f>
        <v>0</v>
      </c>
      <c r="T147" s="111"/>
      <c r="U147" s="29">
        <v>85406</v>
      </c>
      <c r="V147" s="46"/>
      <c r="W147" s="204" t="s">
        <v>59</v>
      </c>
      <c r="X147" s="71">
        <f>SUM(Q147)</f>
        <v>0</v>
      </c>
      <c r="Y147" s="1">
        <f>SUM(Y148)</f>
        <v>0</v>
      </c>
      <c r="Z147" s="1">
        <f>SUM(Z148)</f>
        <v>0</v>
      </c>
      <c r="AA147" s="138">
        <f>SUM(AA148)</f>
        <v>0</v>
      </c>
      <c r="AD147" s="111"/>
      <c r="AE147" s="29">
        <v>85406</v>
      </c>
      <c r="AF147" s="46"/>
      <c r="AG147" s="32" t="s">
        <v>59</v>
      </c>
      <c r="AH147" s="71">
        <f t="shared" si="19"/>
        <v>0</v>
      </c>
      <c r="AI147" s="1">
        <f>SUM(AI148)</f>
        <v>0</v>
      </c>
      <c r="AJ147" s="1">
        <f>SUM(AJ148)</f>
        <v>0</v>
      </c>
      <c r="AK147" s="138">
        <f>SUM(AK148)</f>
        <v>0</v>
      </c>
      <c r="AN147" s="111"/>
      <c r="AO147" s="29">
        <v>85406</v>
      </c>
      <c r="AP147" s="46"/>
      <c r="AQ147" s="32" t="s">
        <v>59</v>
      </c>
      <c r="AR147" s="71">
        <f t="shared" si="20"/>
        <v>0</v>
      </c>
      <c r="AS147" s="1">
        <f>SUM(AS148)</f>
        <v>0</v>
      </c>
      <c r="AT147" s="1">
        <f>SUM(AT148)</f>
        <v>0</v>
      </c>
      <c r="AU147" s="138">
        <f>SUM(AU148)</f>
        <v>0</v>
      </c>
      <c r="AX147" s="111"/>
      <c r="AY147" s="29">
        <v>85406</v>
      </c>
      <c r="AZ147" s="46"/>
      <c r="BA147" s="32" t="s">
        <v>59</v>
      </c>
      <c r="BB147" s="71">
        <f t="shared" si="21"/>
        <v>0</v>
      </c>
      <c r="BC147" s="1">
        <f>SUM(BC148)</f>
        <v>0</v>
      </c>
      <c r="BD147" s="1">
        <f>SUM(BD148)</f>
        <v>0</v>
      </c>
      <c r="BE147" s="138">
        <f>SUM(BE148)</f>
        <v>0</v>
      </c>
      <c r="BH147" s="111"/>
      <c r="BI147" s="29">
        <v>85406</v>
      </c>
      <c r="BJ147" s="46"/>
      <c r="BK147" s="32" t="s">
        <v>59</v>
      </c>
      <c r="BL147" s="71">
        <f t="shared" si="22"/>
        <v>0</v>
      </c>
      <c r="BM147" s="1">
        <f>SUM(BM148)</f>
        <v>0</v>
      </c>
      <c r="BN147" s="1">
        <f>SUM(BN148)</f>
        <v>0</v>
      </c>
      <c r="BO147" s="138">
        <f>SUM(BO148)</f>
        <v>0</v>
      </c>
      <c r="BR147" s="111"/>
      <c r="BS147" s="29">
        <v>85406</v>
      </c>
      <c r="BT147" s="46"/>
      <c r="BU147" s="32" t="s">
        <v>59</v>
      </c>
      <c r="BV147" s="71">
        <f t="shared" si="23"/>
        <v>0</v>
      </c>
      <c r="BW147" s="1">
        <f>SUM(BW148)</f>
        <v>0</v>
      </c>
      <c r="BX147" s="1">
        <f>SUM(BX148)</f>
        <v>0</v>
      </c>
      <c r="BY147" s="138">
        <f>SUM(BY148)</f>
        <v>0</v>
      </c>
      <c r="CB147" s="111"/>
      <c r="CC147" s="29">
        <v>85406</v>
      </c>
      <c r="CD147" s="46"/>
      <c r="CE147" s="32" t="s">
        <v>59</v>
      </c>
      <c r="CF147" s="71">
        <f t="shared" si="24"/>
        <v>0</v>
      </c>
      <c r="CG147" s="1">
        <f>SUM(CG148)</f>
        <v>0</v>
      </c>
      <c r="CH147" s="1">
        <f>SUM(CH148)</f>
        <v>0</v>
      </c>
      <c r="CI147" s="138">
        <f>SUM(CI148)</f>
        <v>0</v>
      </c>
    </row>
    <row r="148" spans="1:87" ht="20.25" customHeight="1" hidden="1">
      <c r="A148" s="13"/>
      <c r="B148" s="15"/>
      <c r="C148" s="62" t="s">
        <v>30</v>
      </c>
      <c r="D148" s="52" t="s">
        <v>31</v>
      </c>
      <c r="E148" s="53"/>
      <c r="F148" s="53"/>
      <c r="G148" s="53"/>
      <c r="H148" s="53"/>
      <c r="J148" s="111"/>
      <c r="K148" s="15"/>
      <c r="L148" s="46" t="s">
        <v>30</v>
      </c>
      <c r="M148" s="32" t="s">
        <v>31</v>
      </c>
      <c r="N148" s="71">
        <f t="shared" si="17"/>
        <v>0</v>
      </c>
      <c r="O148" s="1"/>
      <c r="P148" s="1"/>
      <c r="Q148" s="138"/>
      <c r="T148" s="111"/>
      <c r="U148" s="15"/>
      <c r="V148" s="14" t="s">
        <v>30</v>
      </c>
      <c r="W148" s="203" t="s">
        <v>31</v>
      </c>
      <c r="X148" s="86">
        <f>SUM(Q148)</f>
        <v>0</v>
      </c>
      <c r="Y148" s="17"/>
      <c r="Z148" s="17"/>
      <c r="AA148" s="116"/>
      <c r="AD148" s="111"/>
      <c r="AE148" s="15"/>
      <c r="AF148" s="14" t="s">
        <v>30</v>
      </c>
      <c r="AG148" s="16" t="s">
        <v>31</v>
      </c>
      <c r="AH148" s="86">
        <f t="shared" si="19"/>
        <v>0</v>
      </c>
      <c r="AI148" s="17"/>
      <c r="AJ148" s="17"/>
      <c r="AK148" s="116"/>
      <c r="AN148" s="111"/>
      <c r="AO148" s="15"/>
      <c r="AP148" s="14" t="s">
        <v>30</v>
      </c>
      <c r="AQ148" s="16" t="s">
        <v>31</v>
      </c>
      <c r="AR148" s="86">
        <f t="shared" si="20"/>
        <v>0</v>
      </c>
      <c r="AS148" s="17"/>
      <c r="AT148" s="17"/>
      <c r="AU148" s="116"/>
      <c r="AX148" s="111"/>
      <c r="AY148" s="15"/>
      <c r="AZ148" s="14" t="s">
        <v>30</v>
      </c>
      <c r="BA148" s="16" t="s">
        <v>31</v>
      </c>
      <c r="BB148" s="86">
        <f t="shared" si="21"/>
        <v>0</v>
      </c>
      <c r="BC148" s="17"/>
      <c r="BD148" s="17"/>
      <c r="BE148" s="116"/>
      <c r="BH148" s="111"/>
      <c r="BI148" s="15"/>
      <c r="BJ148" s="14" t="s">
        <v>30</v>
      </c>
      <c r="BK148" s="16" t="s">
        <v>31</v>
      </c>
      <c r="BL148" s="86">
        <f t="shared" si="22"/>
        <v>0</v>
      </c>
      <c r="BM148" s="17"/>
      <c r="BN148" s="17"/>
      <c r="BO148" s="116"/>
      <c r="BR148" s="111"/>
      <c r="BS148" s="15"/>
      <c r="BT148" s="14" t="s">
        <v>30</v>
      </c>
      <c r="BU148" s="16" t="s">
        <v>31</v>
      </c>
      <c r="BV148" s="86">
        <f t="shared" si="23"/>
        <v>0</v>
      </c>
      <c r="BW148" s="17"/>
      <c r="BX148" s="17"/>
      <c r="BY148" s="116"/>
      <c r="CB148" s="111"/>
      <c r="CC148" s="15"/>
      <c r="CD148" s="14" t="s">
        <v>30</v>
      </c>
      <c r="CE148" s="16" t="s">
        <v>31</v>
      </c>
      <c r="CF148" s="86">
        <f t="shared" si="24"/>
        <v>0</v>
      </c>
      <c r="CG148" s="17"/>
      <c r="CH148" s="17"/>
      <c r="CI148" s="116"/>
    </row>
    <row r="149" spans="1:87" ht="24.75" customHeight="1">
      <c r="A149" s="13"/>
      <c r="B149" s="15">
        <v>85407</v>
      </c>
      <c r="C149" s="51"/>
      <c r="D149" s="52" t="s">
        <v>56</v>
      </c>
      <c r="E149" s="53">
        <f>E150</f>
        <v>3500</v>
      </c>
      <c r="F149" s="53"/>
      <c r="G149" s="53"/>
      <c r="H149" s="53">
        <f>SUM(H150:H151)</f>
        <v>7000</v>
      </c>
      <c r="J149" s="111"/>
      <c r="K149" s="29">
        <v>85407</v>
      </c>
      <c r="L149" s="29"/>
      <c r="M149" s="32" t="s">
        <v>56</v>
      </c>
      <c r="N149" s="71">
        <f>SUM(H149)</f>
        <v>7000</v>
      </c>
      <c r="O149" s="1">
        <f>SUM(O150)</f>
        <v>0</v>
      </c>
      <c r="P149" s="1">
        <f>SUM(P150)</f>
        <v>0</v>
      </c>
      <c r="Q149" s="138">
        <f>SUM(Q150:Q151)</f>
        <v>7000</v>
      </c>
      <c r="T149" s="111"/>
      <c r="U149" s="29">
        <v>85406</v>
      </c>
      <c r="V149" s="29"/>
      <c r="W149" s="204" t="s">
        <v>59</v>
      </c>
      <c r="X149" s="71">
        <f>SUM(X150)</f>
        <v>30</v>
      </c>
      <c r="Y149" s="1"/>
      <c r="Z149" s="1"/>
      <c r="AA149" s="138">
        <f>SUM(AA150)</f>
        <v>30</v>
      </c>
      <c r="AD149" s="111"/>
      <c r="AE149" s="29">
        <v>85407</v>
      </c>
      <c r="AF149" s="29"/>
      <c r="AG149" s="32" t="s">
        <v>56</v>
      </c>
      <c r="AH149" s="71">
        <f>SUM(AA149)</f>
        <v>30</v>
      </c>
      <c r="AI149" s="1">
        <f>SUM(AI150)</f>
        <v>0</v>
      </c>
      <c r="AJ149" s="1">
        <f>SUM(AJ150)</f>
        <v>0</v>
      </c>
      <c r="AK149" s="138">
        <f>SUM(AK150:AK151)</f>
        <v>3530</v>
      </c>
      <c r="AN149" s="111"/>
      <c r="AO149" s="29">
        <v>85407</v>
      </c>
      <c r="AP149" s="29"/>
      <c r="AQ149" s="32" t="s">
        <v>56</v>
      </c>
      <c r="AR149" s="71">
        <f>SUM(AK149)</f>
        <v>3530</v>
      </c>
      <c r="AS149" s="1">
        <f>SUM(AS150)</f>
        <v>0</v>
      </c>
      <c r="AT149" s="1">
        <f>SUM(AT150)</f>
        <v>0</v>
      </c>
      <c r="AU149" s="138">
        <f>SUM(AU150:AU151)</f>
        <v>3530</v>
      </c>
      <c r="AX149" s="111"/>
      <c r="AY149" s="29">
        <v>85407</v>
      </c>
      <c r="AZ149" s="29"/>
      <c r="BA149" s="32" t="s">
        <v>56</v>
      </c>
      <c r="BB149" s="71">
        <f>SUM(AU149)</f>
        <v>3530</v>
      </c>
      <c r="BC149" s="1">
        <f>SUM(BC150)</f>
        <v>0</v>
      </c>
      <c r="BD149" s="1">
        <f>SUM(BD150)</f>
        <v>0</v>
      </c>
      <c r="BE149" s="138">
        <f>SUM(BE150:BE151)</f>
        <v>3530</v>
      </c>
      <c r="BH149" s="111"/>
      <c r="BI149" s="29">
        <v>85407</v>
      </c>
      <c r="BJ149" s="29"/>
      <c r="BK149" s="32" t="s">
        <v>56</v>
      </c>
      <c r="BL149" s="71">
        <f>SUM(BE149)</f>
        <v>3530</v>
      </c>
      <c r="BM149" s="1">
        <f>SUM(BM150)</f>
        <v>0</v>
      </c>
      <c r="BN149" s="1">
        <f>SUM(BN150)</f>
        <v>0</v>
      </c>
      <c r="BO149" s="138">
        <f>SUM(BO150:BO151)</f>
        <v>3530</v>
      </c>
      <c r="BR149" s="111"/>
      <c r="BS149" s="29">
        <v>85407</v>
      </c>
      <c r="BT149" s="29"/>
      <c r="BU149" s="32" t="s">
        <v>56</v>
      </c>
      <c r="BV149" s="71">
        <f>SUM(BO149)</f>
        <v>3530</v>
      </c>
      <c r="BW149" s="1">
        <f>SUM(BW150)</f>
        <v>0</v>
      </c>
      <c r="BX149" s="1">
        <f>SUM(BX150)</f>
        <v>0</v>
      </c>
      <c r="BY149" s="138">
        <f>SUM(BY150:BY151)</f>
        <v>3530</v>
      </c>
      <c r="CB149" s="111"/>
      <c r="CC149" s="29">
        <v>85407</v>
      </c>
      <c r="CD149" s="29"/>
      <c r="CE149" s="32" t="s">
        <v>56</v>
      </c>
      <c r="CF149" s="71">
        <f>SUM(BY149)</f>
        <v>3530</v>
      </c>
      <c r="CG149" s="1">
        <f>SUM(CG150)</f>
        <v>0</v>
      </c>
      <c r="CH149" s="1">
        <f>SUM(CH150)</f>
        <v>0</v>
      </c>
      <c r="CI149" s="138">
        <f>SUM(CI150:CI151)</f>
        <v>3530</v>
      </c>
    </row>
    <row r="150" spans="1:87" ht="18.75" customHeight="1">
      <c r="A150" s="13"/>
      <c r="B150" s="15"/>
      <c r="C150" s="62" t="s">
        <v>79</v>
      </c>
      <c r="D150" s="52" t="s">
        <v>46</v>
      </c>
      <c r="E150" s="53">
        <v>3500</v>
      </c>
      <c r="F150" s="53"/>
      <c r="G150" s="53"/>
      <c r="H150" s="53">
        <f>SUM(E150,F150)-G150</f>
        <v>3500</v>
      </c>
      <c r="J150" s="111"/>
      <c r="K150" s="15"/>
      <c r="L150" s="46" t="s">
        <v>79</v>
      </c>
      <c r="M150" s="32" t="s">
        <v>46</v>
      </c>
      <c r="N150" s="71">
        <f>SUM(H150)</f>
        <v>3500</v>
      </c>
      <c r="O150" s="1"/>
      <c r="P150" s="1"/>
      <c r="Q150" s="138">
        <f>SUM(N150,O150)-P150</f>
        <v>3500</v>
      </c>
      <c r="T150" s="111"/>
      <c r="U150" s="15"/>
      <c r="V150" s="69" t="s">
        <v>80</v>
      </c>
      <c r="W150" s="208" t="s">
        <v>31</v>
      </c>
      <c r="X150" s="127">
        <v>30</v>
      </c>
      <c r="Y150" s="61"/>
      <c r="Z150" s="61"/>
      <c r="AA150" s="114">
        <f>SUM(X150,Y150)-Z150</f>
        <v>30</v>
      </c>
      <c r="AD150" s="111"/>
      <c r="AE150" s="15"/>
      <c r="AF150" s="69" t="s">
        <v>79</v>
      </c>
      <c r="AG150" s="60" t="s">
        <v>46</v>
      </c>
      <c r="AH150" s="127">
        <f>SUM(AA150)</f>
        <v>30</v>
      </c>
      <c r="AI150" s="61"/>
      <c r="AJ150" s="61"/>
      <c r="AK150" s="114">
        <f>SUM(AH150,AI150)-AJ150</f>
        <v>30</v>
      </c>
      <c r="AN150" s="111"/>
      <c r="AO150" s="15"/>
      <c r="AP150" s="69" t="s">
        <v>79</v>
      </c>
      <c r="AQ150" s="60" t="s">
        <v>46</v>
      </c>
      <c r="AR150" s="127">
        <f>SUM(AK150)</f>
        <v>30</v>
      </c>
      <c r="AS150" s="61"/>
      <c r="AT150" s="61"/>
      <c r="AU150" s="114">
        <f>SUM(AR150,AS150)-AT150</f>
        <v>30</v>
      </c>
      <c r="AX150" s="111"/>
      <c r="AY150" s="15"/>
      <c r="AZ150" s="69" t="s">
        <v>79</v>
      </c>
      <c r="BA150" s="60" t="s">
        <v>46</v>
      </c>
      <c r="BB150" s="127">
        <f>SUM(AU150)</f>
        <v>30</v>
      </c>
      <c r="BC150" s="61"/>
      <c r="BD150" s="61"/>
      <c r="BE150" s="114">
        <f>SUM(BB150,BC150)-BD150</f>
        <v>30</v>
      </c>
      <c r="BH150" s="111"/>
      <c r="BI150" s="15"/>
      <c r="BJ150" s="69" t="s">
        <v>79</v>
      </c>
      <c r="BK150" s="60" t="s">
        <v>46</v>
      </c>
      <c r="BL150" s="127">
        <f>SUM(BE150)</f>
        <v>30</v>
      </c>
      <c r="BM150" s="61"/>
      <c r="BN150" s="61"/>
      <c r="BO150" s="114">
        <f>SUM(BL150,BM150)-BN150</f>
        <v>30</v>
      </c>
      <c r="BR150" s="111"/>
      <c r="BS150" s="15"/>
      <c r="BT150" s="69" t="s">
        <v>79</v>
      </c>
      <c r="BU150" s="60" t="s">
        <v>46</v>
      </c>
      <c r="BV150" s="127">
        <f>SUM(BO150)</f>
        <v>30</v>
      </c>
      <c r="BW150" s="61"/>
      <c r="BX150" s="61"/>
      <c r="BY150" s="114">
        <f>SUM(BV150,BW150)-BX150</f>
        <v>30</v>
      </c>
      <c r="CB150" s="111"/>
      <c r="CC150" s="15"/>
      <c r="CD150" s="69" t="s">
        <v>79</v>
      </c>
      <c r="CE150" s="60" t="s">
        <v>46</v>
      </c>
      <c r="CF150" s="127">
        <f>SUM(BY150)</f>
        <v>30</v>
      </c>
      <c r="CG150" s="61"/>
      <c r="CH150" s="61"/>
      <c r="CI150" s="114">
        <f>SUM(CF150,CG150)-CH150</f>
        <v>30</v>
      </c>
    </row>
    <row r="151" spans="1:87" ht="24.75" customHeight="1">
      <c r="A151" s="13"/>
      <c r="B151" s="15">
        <v>85407</v>
      </c>
      <c r="C151" s="51"/>
      <c r="D151" s="52" t="s">
        <v>56</v>
      </c>
      <c r="E151" s="53">
        <f>E152</f>
        <v>3500</v>
      </c>
      <c r="F151" s="53"/>
      <c r="G151" s="53"/>
      <c r="H151" s="53">
        <f>SUM(H152:H153)</f>
        <v>3500</v>
      </c>
      <c r="J151" s="111"/>
      <c r="K151" s="29">
        <v>85407</v>
      </c>
      <c r="L151" s="29"/>
      <c r="M151" s="32" t="s">
        <v>56</v>
      </c>
      <c r="N151" s="71">
        <f t="shared" si="17"/>
        <v>3500</v>
      </c>
      <c r="O151" s="1">
        <f>SUM(O152)</f>
        <v>0</v>
      </c>
      <c r="P151" s="1">
        <f>SUM(P152)</f>
        <v>0</v>
      </c>
      <c r="Q151" s="138">
        <f>SUM(Q152:Q153)</f>
        <v>3500</v>
      </c>
      <c r="T151" s="111"/>
      <c r="U151" s="29">
        <v>85407</v>
      </c>
      <c r="V151" s="29"/>
      <c r="W151" s="204" t="s">
        <v>56</v>
      </c>
      <c r="X151" s="71">
        <f>SUM(X152)</f>
        <v>3500</v>
      </c>
      <c r="Y151" s="1"/>
      <c r="Z151" s="1"/>
      <c r="AA151" s="138">
        <f>SUM(AA152:AA153)</f>
        <v>3500</v>
      </c>
      <c r="AD151" s="111"/>
      <c r="AE151" s="29">
        <v>85407</v>
      </c>
      <c r="AF151" s="29"/>
      <c r="AG151" s="32" t="s">
        <v>56</v>
      </c>
      <c r="AH151" s="71">
        <f t="shared" si="19"/>
        <v>3500</v>
      </c>
      <c r="AI151" s="1">
        <f>SUM(AI152)</f>
        <v>0</v>
      </c>
      <c r="AJ151" s="1">
        <f>SUM(AJ152)</f>
        <v>0</v>
      </c>
      <c r="AK151" s="138">
        <f>SUM(AK152:AK153)</f>
        <v>3500</v>
      </c>
      <c r="AN151" s="111"/>
      <c r="AO151" s="29">
        <v>85407</v>
      </c>
      <c r="AP151" s="29"/>
      <c r="AQ151" s="32" t="s">
        <v>56</v>
      </c>
      <c r="AR151" s="71">
        <f t="shared" si="20"/>
        <v>3500</v>
      </c>
      <c r="AS151" s="1">
        <f>SUM(AS152)</f>
        <v>0</v>
      </c>
      <c r="AT151" s="1">
        <f>SUM(AT152)</f>
        <v>0</v>
      </c>
      <c r="AU151" s="138">
        <f>SUM(AU152:AU153)</f>
        <v>3500</v>
      </c>
      <c r="AX151" s="111"/>
      <c r="AY151" s="29">
        <v>85407</v>
      </c>
      <c r="AZ151" s="29"/>
      <c r="BA151" s="32" t="s">
        <v>56</v>
      </c>
      <c r="BB151" s="71">
        <f t="shared" si="21"/>
        <v>3500</v>
      </c>
      <c r="BC151" s="1">
        <f>SUM(BC152)</f>
        <v>0</v>
      </c>
      <c r="BD151" s="1">
        <f>SUM(BD152)</f>
        <v>0</v>
      </c>
      <c r="BE151" s="138">
        <f>SUM(BE152:BE153)</f>
        <v>3500</v>
      </c>
      <c r="BH151" s="111"/>
      <c r="BI151" s="29">
        <v>85407</v>
      </c>
      <c r="BJ151" s="29"/>
      <c r="BK151" s="32" t="s">
        <v>56</v>
      </c>
      <c r="BL151" s="71">
        <f t="shared" si="22"/>
        <v>3500</v>
      </c>
      <c r="BM151" s="1">
        <f>SUM(BM152)</f>
        <v>0</v>
      </c>
      <c r="BN151" s="1">
        <f>SUM(BN152)</f>
        <v>0</v>
      </c>
      <c r="BO151" s="138">
        <f>SUM(BO152:BO153)</f>
        <v>3500</v>
      </c>
      <c r="BR151" s="111"/>
      <c r="BS151" s="29">
        <v>85407</v>
      </c>
      <c r="BT151" s="29"/>
      <c r="BU151" s="32" t="s">
        <v>56</v>
      </c>
      <c r="BV151" s="71">
        <f t="shared" si="23"/>
        <v>3500</v>
      </c>
      <c r="BW151" s="1">
        <f>SUM(BW152)</f>
        <v>0</v>
      </c>
      <c r="BX151" s="1">
        <f>SUM(BX152)</f>
        <v>0</v>
      </c>
      <c r="BY151" s="138">
        <f>SUM(BY152:BY153)</f>
        <v>3500</v>
      </c>
      <c r="CB151" s="111"/>
      <c r="CC151" s="29">
        <v>85407</v>
      </c>
      <c r="CD151" s="29"/>
      <c r="CE151" s="32" t="s">
        <v>56</v>
      </c>
      <c r="CF151" s="71">
        <f t="shared" si="24"/>
        <v>3500</v>
      </c>
      <c r="CG151" s="1">
        <f>SUM(CG152)</f>
        <v>0</v>
      </c>
      <c r="CH151" s="1">
        <f>SUM(CH152)</f>
        <v>0</v>
      </c>
      <c r="CI151" s="138">
        <f>SUM(CI152:CI153)</f>
        <v>3500</v>
      </c>
    </row>
    <row r="152" spans="1:87" ht="18.75" customHeight="1">
      <c r="A152" s="13"/>
      <c r="B152" s="15"/>
      <c r="C152" s="62" t="s">
        <v>79</v>
      </c>
      <c r="D152" s="52" t="s">
        <v>46</v>
      </c>
      <c r="E152" s="53">
        <v>3500</v>
      </c>
      <c r="F152" s="53"/>
      <c r="G152" s="53"/>
      <c r="H152" s="53">
        <f>SUM(E152,F152)-G152</f>
        <v>3500</v>
      </c>
      <c r="J152" s="111"/>
      <c r="K152" s="15"/>
      <c r="L152" s="46" t="s">
        <v>79</v>
      </c>
      <c r="M152" s="32" t="s">
        <v>46</v>
      </c>
      <c r="N152" s="71">
        <f t="shared" si="17"/>
        <v>3500</v>
      </c>
      <c r="O152" s="1"/>
      <c r="P152" s="1"/>
      <c r="Q152" s="138">
        <f>SUM(N152,O152)-P152</f>
        <v>3500</v>
      </c>
      <c r="T152" s="111"/>
      <c r="U152" s="15"/>
      <c r="V152" s="46" t="s">
        <v>79</v>
      </c>
      <c r="W152" s="204" t="s">
        <v>46</v>
      </c>
      <c r="X152" s="71">
        <f>SUM(Q152)</f>
        <v>3500</v>
      </c>
      <c r="Y152" s="1"/>
      <c r="Z152" s="1"/>
      <c r="AA152" s="138">
        <f>SUM(X152,Y152)-Z152</f>
        <v>3500</v>
      </c>
      <c r="AD152" s="111"/>
      <c r="AE152" s="15"/>
      <c r="AF152" s="69" t="s">
        <v>79</v>
      </c>
      <c r="AG152" s="60" t="s">
        <v>46</v>
      </c>
      <c r="AH152" s="127">
        <f t="shared" si="19"/>
        <v>3500</v>
      </c>
      <c r="AI152" s="61"/>
      <c r="AJ152" s="61"/>
      <c r="AK152" s="114">
        <f>SUM(AH152,AI152)-AJ152</f>
        <v>3500</v>
      </c>
      <c r="AN152" s="111"/>
      <c r="AO152" s="15"/>
      <c r="AP152" s="69" t="s">
        <v>79</v>
      </c>
      <c r="AQ152" s="60" t="s">
        <v>46</v>
      </c>
      <c r="AR152" s="127">
        <f t="shared" si="20"/>
        <v>3500</v>
      </c>
      <c r="AS152" s="61"/>
      <c r="AT152" s="61"/>
      <c r="AU152" s="114">
        <f>SUM(AR152,AS152)-AT152</f>
        <v>3500</v>
      </c>
      <c r="AX152" s="111"/>
      <c r="AY152" s="15"/>
      <c r="AZ152" s="69" t="s">
        <v>79</v>
      </c>
      <c r="BA152" s="60" t="s">
        <v>46</v>
      </c>
      <c r="BB152" s="127">
        <f t="shared" si="21"/>
        <v>3500</v>
      </c>
      <c r="BC152" s="61"/>
      <c r="BD152" s="61"/>
      <c r="BE152" s="114">
        <f>SUM(BB152,BC152)-BD152</f>
        <v>3500</v>
      </c>
      <c r="BH152" s="111"/>
      <c r="BI152" s="15"/>
      <c r="BJ152" s="69" t="s">
        <v>79</v>
      </c>
      <c r="BK152" s="60" t="s">
        <v>46</v>
      </c>
      <c r="BL152" s="127">
        <f t="shared" si="22"/>
        <v>3500</v>
      </c>
      <c r="BM152" s="61"/>
      <c r="BN152" s="61"/>
      <c r="BO152" s="114">
        <f>SUM(BL152,BM152)-BN152</f>
        <v>3500</v>
      </c>
      <c r="BR152" s="111"/>
      <c r="BS152" s="15"/>
      <c r="BT152" s="69" t="s">
        <v>79</v>
      </c>
      <c r="BU152" s="60" t="s">
        <v>46</v>
      </c>
      <c r="BV152" s="127">
        <f t="shared" si="23"/>
        <v>3500</v>
      </c>
      <c r="BW152" s="61"/>
      <c r="BX152" s="61"/>
      <c r="BY152" s="114">
        <f>SUM(BV152,BW152)-BX152</f>
        <v>3500</v>
      </c>
      <c r="CB152" s="111"/>
      <c r="CC152" s="15"/>
      <c r="CD152" s="69" t="s">
        <v>79</v>
      </c>
      <c r="CE152" s="60" t="s">
        <v>46</v>
      </c>
      <c r="CF152" s="127">
        <f t="shared" si="24"/>
        <v>3500</v>
      </c>
      <c r="CG152" s="61"/>
      <c r="CH152" s="61"/>
      <c r="CI152" s="114">
        <f>SUM(CF152,CG152)-CH152</f>
        <v>3500</v>
      </c>
    </row>
    <row r="153" spans="1:87" ht="51" customHeight="1" hidden="1">
      <c r="A153" s="13"/>
      <c r="B153" s="15"/>
      <c r="C153" s="62" t="s">
        <v>30</v>
      </c>
      <c r="D153" s="52" t="s">
        <v>31</v>
      </c>
      <c r="E153" s="53"/>
      <c r="F153" s="53"/>
      <c r="G153" s="53"/>
      <c r="H153" s="53"/>
      <c r="J153" s="111"/>
      <c r="K153" s="15"/>
      <c r="L153" s="46" t="s">
        <v>30</v>
      </c>
      <c r="M153" s="32" t="s">
        <v>31</v>
      </c>
      <c r="N153" s="71">
        <f t="shared" si="17"/>
        <v>0</v>
      </c>
      <c r="O153" s="1"/>
      <c r="P153" s="1"/>
      <c r="Q153" s="138"/>
      <c r="T153" s="111"/>
      <c r="U153" s="15"/>
      <c r="V153" s="46" t="s">
        <v>30</v>
      </c>
      <c r="W153" s="204" t="s">
        <v>31</v>
      </c>
      <c r="X153" s="2">
        <f>SUM(Q153)</f>
        <v>0</v>
      </c>
      <c r="Y153" s="1"/>
      <c r="Z153" s="1"/>
      <c r="AA153" s="138"/>
      <c r="AD153" s="111"/>
      <c r="AE153" s="15"/>
      <c r="AF153" s="67" t="s">
        <v>30</v>
      </c>
      <c r="AG153" s="68" t="s">
        <v>31</v>
      </c>
      <c r="AH153" s="90">
        <f t="shared" si="19"/>
        <v>0</v>
      </c>
      <c r="AI153" s="58"/>
      <c r="AJ153" s="58"/>
      <c r="AK153" s="113"/>
      <c r="AN153" s="111"/>
      <c r="AO153" s="15"/>
      <c r="AP153" s="67" t="s">
        <v>30</v>
      </c>
      <c r="AQ153" s="68" t="s">
        <v>31</v>
      </c>
      <c r="AR153" s="90">
        <f t="shared" si="20"/>
        <v>0</v>
      </c>
      <c r="AS153" s="58"/>
      <c r="AT153" s="58"/>
      <c r="AU153" s="113"/>
      <c r="AX153" s="111"/>
      <c r="AY153" s="15"/>
      <c r="AZ153" s="67" t="s">
        <v>30</v>
      </c>
      <c r="BA153" s="68" t="s">
        <v>31</v>
      </c>
      <c r="BB153" s="90">
        <f t="shared" si="21"/>
        <v>0</v>
      </c>
      <c r="BC153" s="58"/>
      <c r="BD153" s="58"/>
      <c r="BE153" s="113"/>
      <c r="BH153" s="111"/>
      <c r="BI153" s="15"/>
      <c r="BJ153" s="67" t="s">
        <v>30</v>
      </c>
      <c r="BK153" s="68" t="s">
        <v>31</v>
      </c>
      <c r="BL153" s="90">
        <f t="shared" si="22"/>
        <v>0</v>
      </c>
      <c r="BM153" s="58"/>
      <c r="BN153" s="58"/>
      <c r="BO153" s="113"/>
      <c r="BR153" s="111"/>
      <c r="BS153" s="15"/>
      <c r="BT153" s="67" t="s">
        <v>30</v>
      </c>
      <c r="BU153" s="68" t="s">
        <v>31</v>
      </c>
      <c r="BV153" s="90">
        <f t="shared" si="23"/>
        <v>0</v>
      </c>
      <c r="BW153" s="58"/>
      <c r="BX153" s="58"/>
      <c r="BY153" s="113"/>
      <c r="CB153" s="111"/>
      <c r="CC153" s="15"/>
      <c r="CD153" s="67" t="s">
        <v>30</v>
      </c>
      <c r="CE153" s="68" t="s">
        <v>31</v>
      </c>
      <c r="CF153" s="90">
        <f t="shared" si="24"/>
        <v>0</v>
      </c>
      <c r="CG153" s="58"/>
      <c r="CH153" s="58"/>
      <c r="CI153" s="113"/>
    </row>
    <row r="154" spans="1:87" ht="15.75" customHeight="1">
      <c r="A154" s="13"/>
      <c r="B154" s="15">
        <v>85410</v>
      </c>
      <c r="C154" s="51"/>
      <c r="D154" s="52" t="s">
        <v>57</v>
      </c>
      <c r="E154" s="53">
        <f>E155+E156</f>
        <v>94519</v>
      </c>
      <c r="F154" s="53"/>
      <c r="G154" s="53"/>
      <c r="H154" s="53">
        <f>SUM(H155:H160)</f>
        <v>94519</v>
      </c>
      <c r="J154" s="111"/>
      <c r="K154" s="29">
        <v>85410</v>
      </c>
      <c r="L154" s="29"/>
      <c r="M154" s="32" t="s">
        <v>57</v>
      </c>
      <c r="N154" s="71">
        <f t="shared" si="17"/>
        <v>94519</v>
      </c>
      <c r="O154" s="1">
        <f>SUM(O155:O156)</f>
        <v>4000</v>
      </c>
      <c r="P154" s="1">
        <f>SUM(P155:P156)</f>
        <v>0</v>
      </c>
      <c r="Q154" s="138">
        <f>SUM(Q155:Q160)</f>
        <v>98519</v>
      </c>
      <c r="T154" s="111"/>
      <c r="U154" s="29">
        <v>85410</v>
      </c>
      <c r="V154" s="29"/>
      <c r="W154" s="204" t="s">
        <v>57</v>
      </c>
      <c r="X154" s="71">
        <f>SUM(X155:X156)</f>
        <v>141119</v>
      </c>
      <c r="Y154" s="1"/>
      <c r="Z154" s="1"/>
      <c r="AA154" s="138">
        <f>SUM(AA155,AA156)</f>
        <v>141119</v>
      </c>
      <c r="AD154" s="111"/>
      <c r="AE154" s="29">
        <v>85410</v>
      </c>
      <c r="AF154" s="29"/>
      <c r="AG154" s="32" t="s">
        <v>57</v>
      </c>
      <c r="AH154" s="71">
        <f t="shared" si="19"/>
        <v>141119</v>
      </c>
      <c r="AI154" s="1">
        <f>SUM(AI155:AI156)</f>
        <v>0</v>
      </c>
      <c r="AJ154" s="1">
        <f>SUM(AJ155:AJ156)</f>
        <v>0</v>
      </c>
      <c r="AK154" s="138" t="e">
        <f>SUM(AK155:AK160)</f>
        <v>#REF!</v>
      </c>
      <c r="AN154" s="111"/>
      <c r="AO154" s="29">
        <v>85410</v>
      </c>
      <c r="AP154" s="29"/>
      <c r="AQ154" s="32" t="s">
        <v>57</v>
      </c>
      <c r="AR154" s="71" t="e">
        <f t="shared" si="20"/>
        <v>#REF!</v>
      </c>
      <c r="AS154" s="1">
        <f>SUM(AS155:AS156)</f>
        <v>0</v>
      </c>
      <c r="AT154" s="1">
        <f>SUM(AT155:AT156)</f>
        <v>0</v>
      </c>
      <c r="AU154" s="138" t="e">
        <f>SUM(AU155:AU160)</f>
        <v>#REF!</v>
      </c>
      <c r="AX154" s="111"/>
      <c r="AY154" s="29">
        <v>85410</v>
      </c>
      <c r="AZ154" s="29"/>
      <c r="BA154" s="32" t="s">
        <v>57</v>
      </c>
      <c r="BB154" s="71" t="e">
        <f t="shared" si="21"/>
        <v>#REF!</v>
      </c>
      <c r="BC154" s="1">
        <f>SUM(BC155:BC156)</f>
        <v>0</v>
      </c>
      <c r="BD154" s="1">
        <f>SUM(BD155:BD156)</f>
        <v>0</v>
      </c>
      <c r="BE154" s="138" t="e">
        <f>SUM(BE155:BE160)</f>
        <v>#REF!</v>
      </c>
      <c r="BH154" s="111"/>
      <c r="BI154" s="29">
        <v>85410</v>
      </c>
      <c r="BJ154" s="29"/>
      <c r="BK154" s="32" t="s">
        <v>57</v>
      </c>
      <c r="BL154" s="71" t="e">
        <f t="shared" si="22"/>
        <v>#REF!</v>
      </c>
      <c r="BM154" s="1">
        <f>SUM(BM155:BM156)</f>
        <v>0</v>
      </c>
      <c r="BN154" s="1">
        <f>SUM(BN155:BN156)</f>
        <v>0</v>
      </c>
      <c r="BO154" s="138" t="e">
        <f>SUM(BO155:BO160)</f>
        <v>#REF!</v>
      </c>
      <c r="BR154" s="111"/>
      <c r="BS154" s="29">
        <v>85410</v>
      </c>
      <c r="BT154" s="29"/>
      <c r="BU154" s="32" t="s">
        <v>57</v>
      </c>
      <c r="BV154" s="71" t="e">
        <f t="shared" si="23"/>
        <v>#REF!</v>
      </c>
      <c r="BW154" s="1">
        <f>SUM(BW155:BW156)</f>
        <v>0</v>
      </c>
      <c r="BX154" s="1">
        <f>SUM(BX155:BX156)</f>
        <v>0</v>
      </c>
      <c r="BY154" s="138" t="e">
        <f>SUM(BY155:BY160)</f>
        <v>#REF!</v>
      </c>
      <c r="CB154" s="111"/>
      <c r="CC154" s="29">
        <v>85410</v>
      </c>
      <c r="CD154" s="29"/>
      <c r="CE154" s="32" t="s">
        <v>57</v>
      </c>
      <c r="CF154" s="71" t="e">
        <f t="shared" si="24"/>
        <v>#REF!</v>
      </c>
      <c r="CG154" s="1">
        <f>SUM(CG155:CG156)</f>
        <v>0</v>
      </c>
      <c r="CH154" s="1">
        <f>SUM(CH155:CH156)</f>
        <v>0</v>
      </c>
      <c r="CI154" s="138" t="e">
        <f>SUM(CI155:CI160)</f>
        <v>#REF!</v>
      </c>
    </row>
    <row r="155" spans="1:87" ht="52.5" customHeight="1">
      <c r="A155" s="13"/>
      <c r="B155" s="15"/>
      <c r="C155" s="62" t="s">
        <v>77</v>
      </c>
      <c r="D155" s="52" t="s">
        <v>48</v>
      </c>
      <c r="E155" s="53">
        <v>57640</v>
      </c>
      <c r="F155" s="53"/>
      <c r="G155" s="53"/>
      <c r="H155" s="53">
        <f>SUM(E155,F155)-G155</f>
        <v>57640</v>
      </c>
      <c r="J155" s="111"/>
      <c r="K155" s="15"/>
      <c r="L155" s="46" t="s">
        <v>77</v>
      </c>
      <c r="M155" s="32" t="s">
        <v>48</v>
      </c>
      <c r="N155" s="71">
        <f t="shared" si="17"/>
        <v>57640</v>
      </c>
      <c r="O155" s="1"/>
      <c r="P155" s="1"/>
      <c r="Q155" s="138">
        <f>SUM(N155,O155)-P155</f>
        <v>57640</v>
      </c>
      <c r="T155" s="111"/>
      <c r="U155" s="15"/>
      <c r="V155" s="14" t="s">
        <v>77</v>
      </c>
      <c r="W155" s="203" t="s">
        <v>48</v>
      </c>
      <c r="X155" s="86">
        <v>70840</v>
      </c>
      <c r="Y155" s="17"/>
      <c r="Z155" s="17"/>
      <c r="AA155" s="116">
        <f>SUM(X155,Y155)-Z155</f>
        <v>70840</v>
      </c>
      <c r="AD155" s="111"/>
      <c r="AE155" s="15"/>
      <c r="AF155" s="69" t="s">
        <v>77</v>
      </c>
      <c r="AG155" s="60" t="s">
        <v>48</v>
      </c>
      <c r="AH155" s="127">
        <f t="shared" si="19"/>
        <v>70840</v>
      </c>
      <c r="AI155" s="61"/>
      <c r="AJ155" s="61"/>
      <c r="AK155" s="114">
        <f>SUM(AH155,AI155)-AJ155</f>
        <v>70840</v>
      </c>
      <c r="AN155" s="111"/>
      <c r="AO155" s="15"/>
      <c r="AP155" s="69" t="s">
        <v>77</v>
      </c>
      <c r="AQ155" s="60" t="s">
        <v>48</v>
      </c>
      <c r="AR155" s="127">
        <f t="shared" si="20"/>
        <v>70840</v>
      </c>
      <c r="AS155" s="61"/>
      <c r="AT155" s="61"/>
      <c r="AU155" s="114">
        <f>SUM(AR155,AS155)-AT155</f>
        <v>70840</v>
      </c>
      <c r="AX155" s="111"/>
      <c r="AY155" s="15"/>
      <c r="AZ155" s="69" t="s">
        <v>77</v>
      </c>
      <c r="BA155" s="60" t="s">
        <v>48</v>
      </c>
      <c r="BB155" s="127">
        <f t="shared" si="21"/>
        <v>70840</v>
      </c>
      <c r="BC155" s="61"/>
      <c r="BD155" s="61"/>
      <c r="BE155" s="114">
        <f>SUM(BB155,BC155)-BD155</f>
        <v>70840</v>
      </c>
      <c r="BH155" s="111"/>
      <c r="BI155" s="15"/>
      <c r="BJ155" s="69" t="s">
        <v>77</v>
      </c>
      <c r="BK155" s="60" t="s">
        <v>48</v>
      </c>
      <c r="BL155" s="127">
        <f t="shared" si="22"/>
        <v>70840</v>
      </c>
      <c r="BM155" s="61"/>
      <c r="BN155" s="61"/>
      <c r="BO155" s="114">
        <f>SUM(BL155,BM155)-BN155</f>
        <v>70840</v>
      </c>
      <c r="BR155" s="111"/>
      <c r="BS155" s="15"/>
      <c r="BT155" s="69" t="s">
        <v>77</v>
      </c>
      <c r="BU155" s="60" t="s">
        <v>48</v>
      </c>
      <c r="BV155" s="127">
        <f t="shared" si="23"/>
        <v>70840</v>
      </c>
      <c r="BW155" s="61"/>
      <c r="BX155" s="61"/>
      <c r="BY155" s="114">
        <f>SUM(BV155,BW155)-BX155</f>
        <v>70840</v>
      </c>
      <c r="CB155" s="111"/>
      <c r="CC155" s="15"/>
      <c r="CD155" s="69" t="s">
        <v>77</v>
      </c>
      <c r="CE155" s="60" t="s">
        <v>48</v>
      </c>
      <c r="CF155" s="127">
        <f t="shared" si="24"/>
        <v>70840</v>
      </c>
      <c r="CG155" s="61"/>
      <c r="CH155" s="61"/>
      <c r="CI155" s="114">
        <f>SUM(CF155,CG155)-CH155</f>
        <v>70840</v>
      </c>
    </row>
    <row r="156" spans="1:87" ht="21" customHeight="1">
      <c r="A156" s="13"/>
      <c r="B156" s="15"/>
      <c r="C156" s="14" t="s">
        <v>79</v>
      </c>
      <c r="D156" s="16" t="s">
        <v>46</v>
      </c>
      <c r="E156" s="17">
        <v>36879</v>
      </c>
      <c r="F156" s="17"/>
      <c r="G156" s="17"/>
      <c r="H156" s="17">
        <f>SUM(E156,F156)-G156</f>
        <v>36879</v>
      </c>
      <c r="J156" s="111"/>
      <c r="K156" s="15"/>
      <c r="L156" s="14" t="s">
        <v>79</v>
      </c>
      <c r="M156" s="16" t="s">
        <v>46</v>
      </c>
      <c r="N156" s="72">
        <f t="shared" si="17"/>
        <v>36879</v>
      </c>
      <c r="O156" s="17">
        <v>4000</v>
      </c>
      <c r="P156" s="17"/>
      <c r="Q156" s="116">
        <f>SUM(N156,O156)-P156</f>
        <v>40879</v>
      </c>
      <c r="T156" s="111"/>
      <c r="U156" s="15"/>
      <c r="V156" s="177" t="s">
        <v>79</v>
      </c>
      <c r="W156" s="221" t="s">
        <v>46</v>
      </c>
      <c r="X156" s="71">
        <v>70279</v>
      </c>
      <c r="Y156" s="178"/>
      <c r="Z156" s="178"/>
      <c r="AA156" s="179">
        <f>SUM(X156,Y156)-Z156</f>
        <v>70279</v>
      </c>
      <c r="AD156" s="111"/>
      <c r="AE156" s="15"/>
      <c r="AF156" s="14" t="s">
        <v>79</v>
      </c>
      <c r="AG156" s="16" t="s">
        <v>46</v>
      </c>
      <c r="AH156" s="72">
        <f t="shared" si="19"/>
        <v>70279</v>
      </c>
      <c r="AI156" s="17"/>
      <c r="AJ156" s="17"/>
      <c r="AK156" s="116">
        <f>SUM(AH156,AI156)-AJ156</f>
        <v>70279</v>
      </c>
      <c r="AN156" s="111"/>
      <c r="AO156" s="15"/>
      <c r="AP156" s="14" t="s">
        <v>79</v>
      </c>
      <c r="AQ156" s="16" t="s">
        <v>46</v>
      </c>
      <c r="AR156" s="72">
        <f t="shared" si="20"/>
        <v>70279</v>
      </c>
      <c r="AS156" s="17"/>
      <c r="AT156" s="17"/>
      <c r="AU156" s="116">
        <f>SUM(AR156,AS156)-AT156</f>
        <v>70279</v>
      </c>
      <c r="AX156" s="111"/>
      <c r="AY156" s="15"/>
      <c r="AZ156" s="14" t="s">
        <v>79</v>
      </c>
      <c r="BA156" s="16" t="s">
        <v>46</v>
      </c>
      <c r="BB156" s="72">
        <f t="shared" si="21"/>
        <v>70279</v>
      </c>
      <c r="BC156" s="17"/>
      <c r="BD156" s="17"/>
      <c r="BE156" s="116">
        <f>SUM(BB156,BC156)-BD156</f>
        <v>70279</v>
      </c>
      <c r="BH156" s="111"/>
      <c r="BI156" s="15"/>
      <c r="BJ156" s="14" t="s">
        <v>79</v>
      </c>
      <c r="BK156" s="16" t="s">
        <v>46</v>
      </c>
      <c r="BL156" s="72">
        <f t="shared" si="22"/>
        <v>70279</v>
      </c>
      <c r="BM156" s="17"/>
      <c r="BN156" s="17"/>
      <c r="BO156" s="116">
        <f>SUM(BL156,BM156)-BN156</f>
        <v>70279</v>
      </c>
      <c r="BR156" s="111"/>
      <c r="BS156" s="15"/>
      <c r="BT156" s="14" t="s">
        <v>79</v>
      </c>
      <c r="BU156" s="16" t="s">
        <v>46</v>
      </c>
      <c r="BV156" s="72">
        <f t="shared" si="23"/>
        <v>70279</v>
      </c>
      <c r="BW156" s="17"/>
      <c r="BX156" s="17"/>
      <c r="BY156" s="116">
        <f>SUM(BV156,BW156)-BX156</f>
        <v>70279</v>
      </c>
      <c r="CB156" s="111"/>
      <c r="CC156" s="15"/>
      <c r="CD156" s="14" t="s">
        <v>79</v>
      </c>
      <c r="CE156" s="16" t="s">
        <v>46</v>
      </c>
      <c r="CF156" s="72">
        <f t="shared" si="24"/>
        <v>70279</v>
      </c>
      <c r="CG156" s="17"/>
      <c r="CH156" s="17"/>
      <c r="CI156" s="116">
        <f>SUM(CF156,CG156)-CH156</f>
        <v>70279</v>
      </c>
    </row>
    <row r="157" spans="1:87" ht="15.75" customHeight="1">
      <c r="A157" s="13"/>
      <c r="B157" s="15">
        <v>85410</v>
      </c>
      <c r="C157" s="51"/>
      <c r="D157" s="52" t="s">
        <v>57</v>
      </c>
      <c r="E157" s="53" t="e">
        <f>E160+E161</f>
        <v>#REF!</v>
      </c>
      <c r="F157" s="53"/>
      <c r="G157" s="53"/>
      <c r="H157" s="53">
        <f>SUM(H160:H163)</f>
        <v>94519</v>
      </c>
      <c r="J157" s="111"/>
      <c r="K157" s="29">
        <v>85410</v>
      </c>
      <c r="L157" s="29"/>
      <c r="M157" s="32" t="s">
        <v>57</v>
      </c>
      <c r="N157" s="71">
        <f>SUM(H157)</f>
        <v>94519</v>
      </c>
      <c r="O157" s="1">
        <f>SUM(O160:O161)</f>
        <v>1910770</v>
      </c>
      <c r="P157" s="1">
        <f>SUM(P160:P161)</f>
        <v>0</v>
      </c>
      <c r="Q157" s="138">
        <f>SUM(Q160:Q163)</f>
        <v>98519</v>
      </c>
      <c r="T157" s="111"/>
      <c r="U157" s="29">
        <v>85415</v>
      </c>
      <c r="V157" s="29"/>
      <c r="W157" s="204" t="s">
        <v>103</v>
      </c>
      <c r="X157" s="71">
        <f>SUM(X158:X160)</f>
        <v>137260</v>
      </c>
      <c r="Y157" s="71">
        <f>SUM(Y158:Y160)</f>
        <v>116000</v>
      </c>
      <c r="Z157" s="71"/>
      <c r="AA157" s="180">
        <f>SUM(AA158:AA160)</f>
        <v>253260</v>
      </c>
      <c r="AD157" s="111"/>
      <c r="AE157" s="29">
        <v>85410</v>
      </c>
      <c r="AF157" s="29"/>
      <c r="AG157" s="32" t="s">
        <v>57</v>
      </c>
      <c r="AH157" s="71">
        <f>SUM(AA157)</f>
        <v>253260</v>
      </c>
      <c r="AI157" s="1">
        <f>SUM(AI160:AI161)</f>
        <v>0</v>
      </c>
      <c r="AJ157" s="1">
        <f>SUM(AJ160:AJ161)</f>
        <v>0</v>
      </c>
      <c r="AK157" s="138" t="e">
        <f>SUM(AK160:AK163)</f>
        <v>#REF!</v>
      </c>
      <c r="AN157" s="111"/>
      <c r="AO157" s="29">
        <v>85410</v>
      </c>
      <c r="AP157" s="29"/>
      <c r="AQ157" s="32" t="s">
        <v>57</v>
      </c>
      <c r="AR157" s="71" t="e">
        <f>SUM(AK157)</f>
        <v>#REF!</v>
      </c>
      <c r="AS157" s="1">
        <f>SUM(AS160:AS161)</f>
        <v>0</v>
      </c>
      <c r="AT157" s="1">
        <f>SUM(AT160:AT161)</f>
        <v>0</v>
      </c>
      <c r="AU157" s="138" t="e">
        <f>SUM(AU160:AU163)</f>
        <v>#REF!</v>
      </c>
      <c r="AX157" s="111"/>
      <c r="AY157" s="29">
        <v>85410</v>
      </c>
      <c r="AZ157" s="29"/>
      <c r="BA157" s="32" t="s">
        <v>57</v>
      </c>
      <c r="BB157" s="71" t="e">
        <f>SUM(AU157)</f>
        <v>#REF!</v>
      </c>
      <c r="BC157" s="1">
        <f>SUM(BC160:BC161)</f>
        <v>0</v>
      </c>
      <c r="BD157" s="1">
        <f>SUM(BD160:BD161)</f>
        <v>0</v>
      </c>
      <c r="BE157" s="138" t="e">
        <f>SUM(BE160:BE163)</f>
        <v>#REF!</v>
      </c>
      <c r="BH157" s="111"/>
      <c r="BI157" s="29">
        <v>85410</v>
      </c>
      <c r="BJ157" s="29"/>
      <c r="BK157" s="32" t="s">
        <v>57</v>
      </c>
      <c r="BL157" s="71" t="e">
        <f>SUM(BE157)</f>
        <v>#REF!</v>
      </c>
      <c r="BM157" s="1">
        <f>SUM(BM160:BM161)</f>
        <v>0</v>
      </c>
      <c r="BN157" s="1">
        <f>SUM(BN160:BN161)</f>
        <v>0</v>
      </c>
      <c r="BO157" s="138" t="e">
        <f>SUM(BO160:BO163)</f>
        <v>#REF!</v>
      </c>
      <c r="BR157" s="111"/>
      <c r="BS157" s="29">
        <v>85410</v>
      </c>
      <c r="BT157" s="29"/>
      <c r="BU157" s="32" t="s">
        <v>57</v>
      </c>
      <c r="BV157" s="71" t="e">
        <f>SUM(BO157)</f>
        <v>#REF!</v>
      </c>
      <c r="BW157" s="1">
        <f>SUM(BW160:BW161)</f>
        <v>0</v>
      </c>
      <c r="BX157" s="1">
        <f>SUM(BX160:BX161)</f>
        <v>0</v>
      </c>
      <c r="BY157" s="138" t="e">
        <f>SUM(BY160:BY163)</f>
        <v>#REF!</v>
      </c>
      <c r="CB157" s="111"/>
      <c r="CC157" s="29">
        <v>85410</v>
      </c>
      <c r="CD157" s="29"/>
      <c r="CE157" s="32" t="s">
        <v>57</v>
      </c>
      <c r="CF157" s="71" t="e">
        <f>SUM(BY157)</f>
        <v>#REF!</v>
      </c>
      <c r="CG157" s="1">
        <f>SUM(CG160:CG161)</f>
        <v>0</v>
      </c>
      <c r="CH157" s="1">
        <f>SUM(CH160:CH161)</f>
        <v>0</v>
      </c>
      <c r="CI157" s="138" t="e">
        <f>SUM(CI160:CI163)</f>
        <v>#REF!</v>
      </c>
    </row>
    <row r="158" spans="1:87" ht="52.5" customHeight="1">
      <c r="A158" s="13"/>
      <c r="B158" s="15"/>
      <c r="C158" s="62" t="s">
        <v>77</v>
      </c>
      <c r="D158" s="52" t="s">
        <v>48</v>
      </c>
      <c r="E158" s="53">
        <v>57640</v>
      </c>
      <c r="F158" s="53"/>
      <c r="G158" s="53"/>
      <c r="H158" s="53">
        <f>SUM(E158,F158)-G158</f>
        <v>57640</v>
      </c>
      <c r="J158" s="111"/>
      <c r="K158" s="15"/>
      <c r="L158" s="46" t="s">
        <v>77</v>
      </c>
      <c r="M158" s="32" t="s">
        <v>48</v>
      </c>
      <c r="N158" s="71">
        <f>SUM(H158)</f>
        <v>57640</v>
      </c>
      <c r="O158" s="1"/>
      <c r="P158" s="1"/>
      <c r="Q158" s="138">
        <f>SUM(N158,O158)-P158</f>
        <v>57640</v>
      </c>
      <c r="T158" s="111"/>
      <c r="U158" s="15"/>
      <c r="V158" s="46">
        <v>2130</v>
      </c>
      <c r="W158" s="204" t="s">
        <v>65</v>
      </c>
      <c r="X158" s="71">
        <v>137260</v>
      </c>
      <c r="Y158" s="1"/>
      <c r="Z158" s="1"/>
      <c r="AA158" s="138">
        <f>SUM(X158,Y158)-Z158</f>
        <v>137260</v>
      </c>
      <c r="AD158" s="111"/>
      <c r="AE158" s="15"/>
      <c r="AF158" s="69" t="s">
        <v>77</v>
      </c>
      <c r="AG158" s="60" t="s">
        <v>48</v>
      </c>
      <c r="AH158" s="127">
        <f>SUM(AA158)</f>
        <v>137260</v>
      </c>
      <c r="AI158" s="61"/>
      <c r="AJ158" s="61"/>
      <c r="AK158" s="114">
        <f>SUM(AH158,AI158)-AJ158</f>
        <v>137260</v>
      </c>
      <c r="AN158" s="111"/>
      <c r="AO158" s="15"/>
      <c r="AP158" s="69" t="s">
        <v>77</v>
      </c>
      <c r="AQ158" s="60" t="s">
        <v>48</v>
      </c>
      <c r="AR158" s="127">
        <f>SUM(AK158)</f>
        <v>137260</v>
      </c>
      <c r="AS158" s="61"/>
      <c r="AT158" s="61"/>
      <c r="AU158" s="114">
        <f>SUM(AR158,AS158)-AT158</f>
        <v>137260</v>
      </c>
      <c r="AX158" s="111"/>
      <c r="AY158" s="15"/>
      <c r="AZ158" s="69" t="s">
        <v>77</v>
      </c>
      <c r="BA158" s="60" t="s">
        <v>48</v>
      </c>
      <c r="BB158" s="127">
        <f>SUM(AU158)</f>
        <v>137260</v>
      </c>
      <c r="BC158" s="61"/>
      <c r="BD158" s="61"/>
      <c r="BE158" s="114">
        <f>SUM(BB158,BC158)-BD158</f>
        <v>137260</v>
      </c>
      <c r="BH158" s="111"/>
      <c r="BI158" s="15"/>
      <c r="BJ158" s="69" t="s">
        <v>77</v>
      </c>
      <c r="BK158" s="60" t="s">
        <v>48</v>
      </c>
      <c r="BL158" s="127">
        <f>SUM(BE158)</f>
        <v>137260</v>
      </c>
      <c r="BM158" s="61"/>
      <c r="BN158" s="61"/>
      <c r="BO158" s="114">
        <f>SUM(BL158,BM158)-BN158</f>
        <v>137260</v>
      </c>
      <c r="BR158" s="111"/>
      <c r="BS158" s="15"/>
      <c r="BT158" s="69" t="s">
        <v>77</v>
      </c>
      <c r="BU158" s="60" t="s">
        <v>48</v>
      </c>
      <c r="BV158" s="127">
        <f>SUM(BO158)</f>
        <v>137260</v>
      </c>
      <c r="BW158" s="61"/>
      <c r="BX158" s="61"/>
      <c r="BY158" s="114">
        <f>SUM(BV158,BW158)-BX158</f>
        <v>137260</v>
      </c>
      <c r="CB158" s="111"/>
      <c r="CC158" s="15"/>
      <c r="CD158" s="69" t="s">
        <v>77</v>
      </c>
      <c r="CE158" s="60" t="s">
        <v>48</v>
      </c>
      <c r="CF158" s="127">
        <f>SUM(BY158)</f>
        <v>137260</v>
      </c>
      <c r="CG158" s="61"/>
      <c r="CH158" s="61"/>
      <c r="CI158" s="114">
        <f>SUM(CF158,CG158)-CH158</f>
        <v>137260</v>
      </c>
    </row>
    <row r="159" spans="1:87" ht="67.5" customHeight="1">
      <c r="A159" s="13"/>
      <c r="B159" s="15"/>
      <c r="C159" s="51"/>
      <c r="D159" s="52"/>
      <c r="E159" s="53"/>
      <c r="F159" s="53"/>
      <c r="G159" s="53"/>
      <c r="H159" s="53"/>
      <c r="J159" s="111"/>
      <c r="K159" s="15"/>
      <c r="L159" s="29"/>
      <c r="M159" s="32"/>
      <c r="N159" s="71"/>
      <c r="O159" s="1"/>
      <c r="P159" s="1"/>
      <c r="Q159" s="138"/>
      <c r="T159" s="111"/>
      <c r="U159" s="15"/>
      <c r="V159" s="29">
        <v>2338</v>
      </c>
      <c r="W159" s="204" t="s">
        <v>125</v>
      </c>
      <c r="X159" s="71"/>
      <c r="Y159" s="71">
        <v>78938</v>
      </c>
      <c r="Z159" s="71"/>
      <c r="AA159" s="138">
        <f>SUM(X159,Y159)-Z159</f>
        <v>78938</v>
      </c>
      <c r="AD159" s="111"/>
      <c r="AE159" s="15"/>
      <c r="AF159" s="15"/>
      <c r="AG159" s="16"/>
      <c r="AH159" s="86"/>
      <c r="AI159" s="17"/>
      <c r="AJ159" s="17"/>
      <c r="AK159" s="116"/>
      <c r="AN159" s="111"/>
      <c r="AO159" s="15"/>
      <c r="AP159" s="15"/>
      <c r="AQ159" s="16"/>
      <c r="AR159" s="86"/>
      <c r="AS159" s="17"/>
      <c r="AT159" s="17"/>
      <c r="AU159" s="116"/>
      <c r="AX159" s="111"/>
      <c r="AY159" s="15"/>
      <c r="AZ159" s="15"/>
      <c r="BA159" s="16"/>
      <c r="BB159" s="86"/>
      <c r="BC159" s="17"/>
      <c r="BD159" s="17"/>
      <c r="BE159" s="116"/>
      <c r="BH159" s="111"/>
      <c r="BI159" s="15"/>
      <c r="BJ159" s="15"/>
      <c r="BK159" s="16"/>
      <c r="BL159" s="86"/>
      <c r="BM159" s="17"/>
      <c r="BN159" s="17"/>
      <c r="BO159" s="116"/>
      <c r="BR159" s="111"/>
      <c r="BS159" s="15"/>
      <c r="BT159" s="15"/>
      <c r="BU159" s="16"/>
      <c r="BV159" s="86"/>
      <c r="BW159" s="17"/>
      <c r="BX159" s="17"/>
      <c r="BY159" s="116"/>
      <c r="CB159" s="111"/>
      <c r="CC159" s="15"/>
      <c r="CD159" s="15"/>
      <c r="CE159" s="16"/>
      <c r="CF159" s="86"/>
      <c r="CG159" s="17"/>
      <c r="CH159" s="17"/>
      <c r="CI159" s="116"/>
    </row>
    <row r="160" spans="1:87" ht="63.75" customHeight="1" thickBot="1">
      <c r="A160" s="13"/>
      <c r="B160" s="15"/>
      <c r="C160" s="62" t="s">
        <v>77</v>
      </c>
      <c r="D160" s="52" t="s">
        <v>48</v>
      </c>
      <c r="E160" s="53">
        <v>57640</v>
      </c>
      <c r="F160" s="53"/>
      <c r="G160" s="53"/>
      <c r="H160" s="53">
        <f>SUM(E160,F160)-G160</f>
        <v>57640</v>
      </c>
      <c r="J160" s="111"/>
      <c r="K160" s="15"/>
      <c r="L160" s="46" t="s">
        <v>77</v>
      </c>
      <c r="M160" s="32" t="s">
        <v>48</v>
      </c>
      <c r="N160" s="71">
        <f>SUM(H160)</f>
        <v>57640</v>
      </c>
      <c r="O160" s="1"/>
      <c r="P160" s="1"/>
      <c r="Q160" s="138">
        <f>SUM(N160,O160)-P160</f>
        <v>57640</v>
      </c>
      <c r="T160" s="111"/>
      <c r="U160" s="15"/>
      <c r="V160" s="14">
        <v>2339</v>
      </c>
      <c r="W160" s="212" t="s">
        <v>125</v>
      </c>
      <c r="X160" s="86"/>
      <c r="Y160" s="17">
        <v>37062</v>
      </c>
      <c r="Z160" s="17"/>
      <c r="AA160" s="138">
        <f>SUM(X160,Y160)-Z160</f>
        <v>37062</v>
      </c>
      <c r="AD160" s="111"/>
      <c r="AE160" s="15"/>
      <c r="AF160" s="69" t="s">
        <v>77</v>
      </c>
      <c r="AG160" s="60" t="s">
        <v>48</v>
      </c>
      <c r="AH160" s="127">
        <f>SUM(AA160)</f>
        <v>37062</v>
      </c>
      <c r="AI160" s="61"/>
      <c r="AJ160" s="61"/>
      <c r="AK160" s="114">
        <f>SUM(AH160,AI160)-AJ160</f>
        <v>37062</v>
      </c>
      <c r="AN160" s="111"/>
      <c r="AO160" s="15"/>
      <c r="AP160" s="69" t="s">
        <v>77</v>
      </c>
      <c r="AQ160" s="60" t="s">
        <v>48</v>
      </c>
      <c r="AR160" s="127">
        <f>SUM(AK160)</f>
        <v>37062</v>
      </c>
      <c r="AS160" s="61"/>
      <c r="AT160" s="61"/>
      <c r="AU160" s="114">
        <f>SUM(AR160,AS160)-AT160</f>
        <v>37062</v>
      </c>
      <c r="AX160" s="111"/>
      <c r="AY160" s="15"/>
      <c r="AZ160" s="69" t="s">
        <v>77</v>
      </c>
      <c r="BA160" s="60" t="s">
        <v>48</v>
      </c>
      <c r="BB160" s="127">
        <f>SUM(AU160)</f>
        <v>37062</v>
      </c>
      <c r="BC160" s="61"/>
      <c r="BD160" s="61"/>
      <c r="BE160" s="114">
        <f>SUM(BB160,BC160)-BD160</f>
        <v>37062</v>
      </c>
      <c r="BH160" s="111"/>
      <c r="BI160" s="15"/>
      <c r="BJ160" s="69" t="s">
        <v>77</v>
      </c>
      <c r="BK160" s="60" t="s">
        <v>48</v>
      </c>
      <c r="BL160" s="127">
        <f>SUM(BE160)</f>
        <v>37062</v>
      </c>
      <c r="BM160" s="61"/>
      <c r="BN160" s="61"/>
      <c r="BO160" s="114">
        <f>SUM(BL160,BM160)-BN160</f>
        <v>37062</v>
      </c>
      <c r="BR160" s="111"/>
      <c r="BS160" s="15"/>
      <c r="BT160" s="69" t="s">
        <v>77</v>
      </c>
      <c r="BU160" s="60" t="s">
        <v>48</v>
      </c>
      <c r="BV160" s="127">
        <f>SUM(BO160)</f>
        <v>37062</v>
      </c>
      <c r="BW160" s="61"/>
      <c r="BX160" s="61"/>
      <c r="BY160" s="114">
        <f>SUM(BV160,BW160)-BX160</f>
        <v>37062</v>
      </c>
      <c r="CB160" s="111"/>
      <c r="CC160" s="15"/>
      <c r="CD160" s="69" t="s">
        <v>77</v>
      </c>
      <c r="CE160" s="60" t="s">
        <v>48</v>
      </c>
      <c r="CF160" s="127">
        <f>SUM(BY160)</f>
        <v>37062</v>
      </c>
      <c r="CG160" s="61"/>
      <c r="CH160" s="61"/>
      <c r="CI160" s="114">
        <f>SUM(CF160,CG160)-CH160</f>
        <v>37062</v>
      </c>
    </row>
    <row r="161" spans="1:87" ht="39" customHeight="1" thickBot="1">
      <c r="A161" s="10"/>
      <c r="B161" s="22"/>
      <c r="C161" s="22"/>
      <c r="D161" s="23" t="s">
        <v>58</v>
      </c>
      <c r="E161" s="2" t="e">
        <f>E140+E121+E107+E102+E80+E69+E63+E56+E42+E34+E29+E21+E17+E10</f>
        <v>#REF!</v>
      </c>
      <c r="F161" s="2">
        <f>F140+F121+F107+F102+F80+F69+F63+F56+F42+F34+F29+F21+F17+F10</f>
        <v>743062</v>
      </c>
      <c r="G161" s="2"/>
      <c r="H161" s="2">
        <f>SUM(H10,H17,H21,H29,H34,H42,H56,H63,H69,H80,H102,H107,H121,H140)</f>
        <v>30499941</v>
      </c>
      <c r="J161" s="82"/>
      <c r="K161" s="78"/>
      <c r="L161" s="78"/>
      <c r="M161" s="79" t="s">
        <v>58</v>
      </c>
      <c r="N161" s="80">
        <f t="shared" si="17"/>
        <v>30499941</v>
      </c>
      <c r="O161" s="80">
        <f>O140+O121+O107+O102+O80+O69+O63+O56+O42+O34+O29+O21+O17+O10</f>
        <v>1910770</v>
      </c>
      <c r="P161" s="80">
        <f>P140+P121+P107+P102+P80+P69+P63+P56+P42+P34+P29+P21+P17+P10</f>
        <v>0</v>
      </c>
      <c r="Q161" s="81">
        <f>SUM(Q10,Q17,Q21,Q29,Q34,Q42,Q56,Q63,Q69,Q80,Q102,Q107,Q121,Q140)</f>
        <v>31732955</v>
      </c>
      <c r="T161" s="82"/>
      <c r="U161" s="78"/>
      <c r="V161" s="78"/>
      <c r="W161" s="79" t="s">
        <v>58</v>
      </c>
      <c r="X161" s="80">
        <f>SUM(X10,X17,X21,X29,X34,X42,X56,X63,X69,X80,X98,X102,X107,X121,X140)</f>
        <v>33037152</v>
      </c>
      <c r="Y161" s="80">
        <f>SUM(Y10,Y17,Y21,Y29,Y34,Y42,Y56,Y63,Y69,Y80,Y98,Y102,Y107,Y121,Y140)</f>
        <v>991320</v>
      </c>
      <c r="Z161" s="80">
        <f>SUM(Z10,Z17,Z21,Z29,Z34,Z42,Z56,Z63,Z69,Z80,Z98,Z102,Z107,Z121,Z140)</f>
        <v>111237</v>
      </c>
      <c r="AA161" s="81">
        <f>SUM(AA10,AA17,AA21,AA29,AA34,AA42,AA56,AA63,AA69,AA80,AA98,AA102,AA107,AA121,AA140)</f>
        <v>33917235</v>
      </c>
      <c r="AD161" s="82"/>
      <c r="AE161" s="78"/>
      <c r="AF161" s="78"/>
      <c r="AG161" s="79" t="s">
        <v>58</v>
      </c>
      <c r="AH161" s="80">
        <f t="shared" si="19"/>
        <v>33917235</v>
      </c>
      <c r="AI161" s="80">
        <f>AI140+AI121+AI107+AI102+AI80+AI69+AI63+AI56+AI42+AI34+AI29+AI21+AI17+AI10</f>
        <v>0</v>
      </c>
      <c r="AJ161" s="80">
        <f>AJ140+AJ121+AJ107+AJ102+AJ80+AJ69+AJ63+AJ56+AJ42+AJ34+AJ29+AJ21+AJ17+AJ10</f>
        <v>0</v>
      </c>
      <c r="AK161" s="81" t="e">
        <f>SUM(AK10,AK17,AK21,AK29,AK34,AK42,AK56,AK63,AK69,AK80,AK102,AK107,AK121,AK140)</f>
        <v>#REF!</v>
      </c>
      <c r="AN161" s="82"/>
      <c r="AO161" s="78"/>
      <c r="AP161" s="78"/>
      <c r="AQ161" s="79" t="s">
        <v>58</v>
      </c>
      <c r="AR161" s="80" t="e">
        <f t="shared" si="20"/>
        <v>#REF!</v>
      </c>
      <c r="AS161" s="80">
        <f>AS140+AS121+AS107+AS102+AS80+AS69+AS63+AS56+AS42+AS34+AS29+AS21+AS17+AS10</f>
        <v>0</v>
      </c>
      <c r="AT161" s="80">
        <f>AT140+AT121+AT107+AT102+AT80+AT69+AT63+AT56+AT42+AT34+AT29+AT21+AT17+AT10</f>
        <v>0</v>
      </c>
      <c r="AU161" s="81" t="e">
        <f>SUM(AU10,AU17,AU21,AU29,AU34,AU42,AU56,AU63,AU69,AU80,AU102,AU107,AU121,AU140)</f>
        <v>#REF!</v>
      </c>
      <c r="AX161" s="82"/>
      <c r="AY161" s="78"/>
      <c r="AZ161" s="78"/>
      <c r="BA161" s="79" t="s">
        <v>58</v>
      </c>
      <c r="BB161" s="80" t="e">
        <f t="shared" si="21"/>
        <v>#REF!</v>
      </c>
      <c r="BC161" s="80">
        <f>BC140+BC121+BC107+BC102+BC80+BC69+BC63+BC56+BC42+BC34+BC29+BC21+BC17+BC10</f>
        <v>0</v>
      </c>
      <c r="BD161" s="80">
        <f>BD140+BD121+BD107+BD102+BD80+BD69+BD63+BD56+BD42+BD34+BD29+BD21+BD17+BD10</f>
        <v>0</v>
      </c>
      <c r="BE161" s="81" t="e">
        <f>SUM(BE10,BE17,BE21,BE29,BE34,BE42,BE56,BE63,BE69,BE80,BE102,BE107,BE121,BE140)</f>
        <v>#REF!</v>
      </c>
      <c r="BH161" s="82"/>
      <c r="BI161" s="78"/>
      <c r="BJ161" s="78"/>
      <c r="BK161" s="79" t="s">
        <v>58</v>
      </c>
      <c r="BL161" s="80" t="e">
        <f t="shared" si="22"/>
        <v>#REF!</v>
      </c>
      <c r="BM161" s="80">
        <f>BM140+BM121+BM107+BM102+BM80+BM69+BM63+BM56+BM42+BM34+BM29+BM21+BM17+BM10</f>
        <v>0</v>
      </c>
      <c r="BN161" s="80">
        <f>BN140+BN121+BN107+BN102+BN80+BN69+BN63+BN56+BN42+BN34+BN29+BN21+BN17+BN10</f>
        <v>0</v>
      </c>
      <c r="BO161" s="81" t="e">
        <f>SUM(BO10,BO17,BO21,BO29,BO34,BO42,BO56,BO63,BO69,BO80,BO102,BO107,BO121,BO140)</f>
        <v>#REF!</v>
      </c>
      <c r="BR161" s="82"/>
      <c r="BS161" s="78"/>
      <c r="BT161" s="78"/>
      <c r="BU161" s="79" t="s">
        <v>58</v>
      </c>
      <c r="BV161" s="80" t="e">
        <f t="shared" si="23"/>
        <v>#REF!</v>
      </c>
      <c r="BW161" s="80">
        <f>BW140+BW121+BW107+BW102+BW80+BW69+BW63+BW56+BW42+BW34+BW29+BW21+BW17+BW10</f>
        <v>0</v>
      </c>
      <c r="BX161" s="80">
        <f>BX140+BX121+BX107+BX102+BX80+BX69+BX63+BX56+BX42+BX34+BX29+BX21+BX17+BX10</f>
        <v>0</v>
      </c>
      <c r="BY161" s="81" t="e">
        <f>SUM(BY10,BY17,BY21,BY29,BY34,BY42,BY56,BY63,BY69,BY80,BY102,BY107,BY121,BY140)</f>
        <v>#REF!</v>
      </c>
      <c r="CB161" s="82"/>
      <c r="CC161" s="78"/>
      <c r="CD161" s="78"/>
      <c r="CE161" s="79" t="s">
        <v>58</v>
      </c>
      <c r="CF161" s="80" t="e">
        <f t="shared" si="24"/>
        <v>#REF!</v>
      </c>
      <c r="CG161" s="80">
        <f>CG140+CG121+CG107+CG102+CG80+CG69+CG63+CG56+CG42+CG34+CG29+CG21+CG17+CG10</f>
        <v>0</v>
      </c>
      <c r="CH161" s="80">
        <f>CH140+CH121+CH107+CH102+CH80+CH69+CH63+CH56+CH42+CH34+CH29+CH21+CH17+CH10</f>
        <v>0</v>
      </c>
      <c r="CI161" s="81" t="e">
        <f>SUM(CI10,CI17,CI21,CI29,CI34,CI42,CI56,CI63,CI69,CI80,CI102,CI107,CI121,CI140)</f>
        <v>#REF!</v>
      </c>
    </row>
    <row r="162" spans="1:8" ht="12.75">
      <c r="A162" s="24"/>
      <c r="B162" s="25"/>
      <c r="C162" s="25"/>
      <c r="D162" s="4"/>
      <c r="E162" s="26"/>
      <c r="F162" s="26"/>
      <c r="G162" s="26"/>
      <c r="H162" s="26"/>
    </row>
    <row r="163" spans="1:8" ht="12.75">
      <c r="A163" s="24"/>
      <c r="B163" s="25"/>
      <c r="C163" s="25"/>
      <c r="D163" s="4"/>
      <c r="E163" s="26"/>
      <c r="F163" s="26"/>
      <c r="G163" s="26"/>
      <c r="H163" s="26"/>
    </row>
    <row r="164" spans="1:8" ht="12.75">
      <c r="A164" s="24"/>
      <c r="B164" s="25"/>
      <c r="C164" s="25"/>
      <c r="D164" s="4"/>
      <c r="E164" s="26"/>
      <c r="F164" s="26"/>
      <c r="G164" s="26"/>
      <c r="H164" s="26"/>
    </row>
    <row r="165" spans="1:8" ht="12.75" outlineLevel="1">
      <c r="A165" s="24"/>
      <c r="B165" s="25"/>
      <c r="C165" s="25">
        <v>211</v>
      </c>
      <c r="D165" s="4"/>
      <c r="E165" s="26" t="e">
        <f>SUM(E12,E20,E33,E36,E38,E40,E44,E54,E62,E106,E120,#REF!)</f>
        <v>#REF!</v>
      </c>
      <c r="F165" s="26"/>
      <c r="G165" s="26"/>
      <c r="H165" s="26" t="e">
        <f>SUM(H12,H20,H33,H36,H38,H40,H44,H54,H62,H106,H120,#REF!)</f>
        <v>#REF!</v>
      </c>
    </row>
    <row r="166" spans="1:8" ht="12.75" outlineLevel="1">
      <c r="A166" s="24"/>
      <c r="B166" s="25"/>
      <c r="C166" s="25">
        <v>212</v>
      </c>
      <c r="D166" s="4"/>
      <c r="E166" s="26">
        <f>SUM(E16,E45,E55)</f>
        <v>34640</v>
      </c>
      <c r="F166" s="26"/>
      <c r="G166" s="26"/>
      <c r="H166" s="26">
        <f>SUM(H16,H45,H55)</f>
        <v>34640</v>
      </c>
    </row>
    <row r="167" spans="1:8" ht="12.75" outlineLevel="1">
      <c r="A167" s="24"/>
      <c r="B167" s="25"/>
      <c r="C167" s="25">
        <v>213</v>
      </c>
      <c r="D167" s="4"/>
      <c r="E167" s="26">
        <f>SUM(E111)</f>
        <v>1216200</v>
      </c>
      <c r="F167" s="26"/>
      <c r="G167" s="26"/>
      <c r="H167" s="26">
        <f>SUM(H111)</f>
        <v>1216200</v>
      </c>
    </row>
    <row r="168" spans="1:8" ht="12.75" outlineLevel="1">
      <c r="A168" s="24"/>
      <c r="B168" s="25"/>
      <c r="C168" s="25">
        <v>641</v>
      </c>
      <c r="D168" s="4"/>
      <c r="E168" s="26">
        <f>SUM(E41)</f>
        <v>4000</v>
      </c>
      <c r="F168" s="26"/>
      <c r="G168" s="26"/>
      <c r="H168" s="26">
        <f>SUM(H41)</f>
        <v>4000</v>
      </c>
    </row>
    <row r="169" spans="4:8" ht="12.75" outlineLevel="1">
      <c r="D169" s="27" t="s">
        <v>69</v>
      </c>
      <c r="E169" s="3" t="e">
        <f>SUM(E165:E168)</f>
        <v>#REF!</v>
      </c>
      <c r="H169" s="3" t="e">
        <f>SUM(H165:H168)</f>
        <v>#REF!</v>
      </c>
    </row>
    <row r="170" spans="4:8" ht="12.75" outlineLevel="1">
      <c r="D170" s="8" t="s">
        <v>67</v>
      </c>
      <c r="E170" s="3">
        <f>SUM(E71,E75,E77)</f>
        <v>20212441</v>
      </c>
      <c r="H170" s="3">
        <f>SUM(H71,H75,H77)</f>
        <v>20955503</v>
      </c>
    </row>
    <row r="171" spans="4:8" ht="12.75" outlineLevel="1">
      <c r="D171" s="8" t="s">
        <v>68</v>
      </c>
      <c r="E171" s="3">
        <f>SUM(E68)</f>
        <v>2671227</v>
      </c>
      <c r="H171" s="3">
        <f>SUM(H68)</f>
        <v>2671227</v>
      </c>
    </row>
    <row r="172" spans="4:8" ht="12.75" outlineLevel="1">
      <c r="D172" s="8" t="s">
        <v>66</v>
      </c>
      <c r="E172" s="3" t="e">
        <f>SUM(E169:E171)</f>
        <v>#REF!</v>
      </c>
      <c r="H172" s="3" t="e">
        <f>SUM(H169:H171)</f>
        <v>#REF!</v>
      </c>
    </row>
    <row r="173" spans="4:8" ht="12.75" outlineLevel="1">
      <c r="D173" s="35" t="s">
        <v>85</v>
      </c>
      <c r="E173" s="36" t="e">
        <f>E161-E172</f>
        <v>#REF!</v>
      </c>
      <c r="F173" s="36"/>
      <c r="G173" s="36"/>
      <c r="H173" s="36" t="e">
        <f>H161-H172</f>
        <v>#REF!</v>
      </c>
    </row>
    <row r="174" ht="12.75" outlineLevel="1"/>
    <row r="175" spans="3:8" ht="12.75" outlineLevel="1">
      <c r="C175" s="40"/>
      <c r="D175" s="41" t="s">
        <v>90</v>
      </c>
      <c r="E175" s="42" t="e">
        <f>SUM(E172:E173)</f>
        <v>#REF!</v>
      </c>
      <c r="F175" s="42"/>
      <c r="G175" s="42"/>
      <c r="H175" s="42" t="e">
        <f>SUM(H172:H173)</f>
        <v>#REF!</v>
      </c>
    </row>
    <row r="176" ht="12.75" outlineLevel="1"/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3937007874015748" bottom="0.5905511811023623" header="0.5118110236220472" footer="0.5118110236220472"/>
  <pageSetup horizontalDpi="300" verticalDpi="300" orientation="portrait" paperSize="9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2004-12-21T11:44:07Z</cp:lastPrinted>
  <dcterms:created xsi:type="dcterms:W3CDTF">2001-11-04T12:47:02Z</dcterms:created>
  <dcterms:modified xsi:type="dcterms:W3CDTF">2006-03-08T07:57:59Z</dcterms:modified>
  <cp:category/>
  <cp:version/>
  <cp:contentType/>
  <cp:contentStatus/>
</cp:coreProperties>
</file>